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ontrollers Department\Accounts Payable\Travel Forms\Issued Templates\Currently on Website\"/>
    </mc:Choice>
  </mc:AlternateContent>
  <bookViews>
    <workbookView xWindow="0" yWindow="0" windowWidth="28800" windowHeight="13230"/>
  </bookViews>
  <sheets>
    <sheet name="Expense Reimbursement Form" sheetId="1" r:id="rId1"/>
    <sheet name="Sample With Error" sheetId="2" r:id="rId2"/>
    <sheet name="Sample Correct" sheetId="3" r:id="rId3"/>
  </sheets>
  <definedNames>
    <definedName name="_xlnm.Print_Area" localSheetId="0">'Expense Reimbursement Form'!$A$1:$K$73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A70" i="1" s="1"/>
  <c r="A69" i="1"/>
  <c r="H68" i="1" l="1"/>
  <c r="B70" i="3"/>
  <c r="A70" i="3" s="1"/>
  <c r="K68" i="3"/>
  <c r="I68" i="3"/>
  <c r="H68" i="3"/>
  <c r="F65" i="3"/>
  <c r="E64" i="3"/>
  <c r="F59" i="3"/>
  <c r="E58" i="3"/>
  <c r="F53" i="3"/>
  <c r="E52" i="3"/>
  <c r="F47" i="3"/>
  <c r="E46" i="3"/>
  <c r="E68" i="3" s="1"/>
  <c r="F41" i="3"/>
  <c r="F68" i="3" s="1"/>
  <c r="E40" i="3"/>
  <c r="F36" i="3"/>
  <c r="B70" i="2"/>
  <c r="A70" i="2" s="1"/>
  <c r="K68" i="2"/>
  <c r="I68" i="2"/>
  <c r="H68" i="2"/>
  <c r="F65" i="2"/>
  <c r="E64" i="2"/>
  <c r="F59" i="2"/>
  <c r="E58" i="2"/>
  <c r="F53" i="2"/>
  <c r="E52" i="2"/>
  <c r="F47" i="2"/>
  <c r="E46" i="2"/>
  <c r="F41" i="2"/>
  <c r="F68" i="2" s="1"/>
  <c r="E40" i="2"/>
  <c r="E68" i="2" s="1"/>
  <c r="E70" i="2" s="1"/>
  <c r="K26" i="2" s="1"/>
  <c r="K30" i="2" s="1"/>
  <c r="F36" i="2"/>
  <c r="F36" i="1"/>
  <c r="E40" i="1"/>
  <c r="F41" i="1"/>
  <c r="F47" i="1"/>
  <c r="E46" i="1"/>
  <c r="F65" i="1"/>
  <c r="E64" i="1"/>
  <c r="F59" i="1"/>
  <c r="E58" i="1"/>
  <c r="F53" i="1"/>
  <c r="E52" i="1"/>
  <c r="K68" i="1"/>
  <c r="I68" i="1"/>
  <c r="F69" i="1" l="1"/>
  <c r="E69" i="1"/>
  <c r="E70" i="1"/>
  <c r="E70" i="3"/>
  <c r="K26" i="3" s="1"/>
  <c r="K30" i="3" s="1"/>
  <c r="F68" i="1"/>
  <c r="E68" i="1"/>
  <c r="K26" i="1" l="1"/>
  <c r="K30" i="1" s="1"/>
</calcChain>
</file>

<file path=xl/sharedStrings.xml><?xml version="1.0" encoding="utf-8"?>
<sst xmlns="http://schemas.openxmlformats.org/spreadsheetml/2006/main" count="521" uniqueCount="70">
  <si>
    <t>UNIVERSITY OF NORTH CAROLINA AT PEMBROKE</t>
  </si>
  <si>
    <t xml:space="preserve">Payee's Name (First, Middle Initial, Last)                      </t>
  </si>
  <si>
    <t>UNCP Ext</t>
  </si>
  <si>
    <t xml:space="preserve"> </t>
  </si>
  <si>
    <t>Banner ID #</t>
  </si>
  <si>
    <t>Title</t>
  </si>
  <si>
    <t>Payee's Address</t>
  </si>
  <si>
    <t>Period Covered by Request (from/to)</t>
  </si>
  <si>
    <t>Department(s) and 6-Digit Fund/Organization Number(s)</t>
  </si>
  <si>
    <t>I certify this is a true, accurate statement of expenses incurred in services to the State.</t>
  </si>
  <si>
    <t>I have examined this reimbursement request and certify that it is just and reasonable.</t>
  </si>
  <si>
    <t xml:space="preserve">        </t>
  </si>
  <si>
    <t>(Claimant)</t>
  </si>
  <si>
    <t>(Date)</t>
  </si>
  <si>
    <t>(Supervisor)</t>
  </si>
  <si>
    <t>________________________________________________________________________</t>
  </si>
  <si>
    <t>(Dean)</t>
  </si>
  <si>
    <t>(Vice Chancellor)</t>
  </si>
  <si>
    <t>Purpose of trip/Comments:</t>
  </si>
  <si>
    <r>
      <t xml:space="preserve">                        </t>
    </r>
    <r>
      <rPr>
        <b/>
        <i/>
        <u/>
        <sz val="8"/>
        <rFont val="Arial"/>
        <family val="2"/>
      </rPr>
      <t>Business Office Use Only:</t>
    </r>
  </si>
  <si>
    <t>Total Cost</t>
  </si>
  <si>
    <t>Less Advance</t>
  </si>
  <si>
    <t>Reimbursement</t>
  </si>
  <si>
    <t xml:space="preserve"> Approval and date</t>
  </si>
  <si>
    <t>=</t>
  </si>
  <si>
    <t xml:space="preserve">CODES:    A-Air      P-Private Car      O-Other: rail, bus, taxi       R-Rental Car       B-Breakfast      L-Lunch        D-Dinner        H-Hotel/Motel      </t>
  </si>
  <si>
    <t>Enter roundtrip miles here</t>
  </si>
  <si>
    <t>&gt;</t>
  </si>
  <si>
    <t>You must also notate mileage by day for In-State/Out of State</t>
  </si>
  <si>
    <t xml:space="preserve">   Travel (show each city visited)</t>
  </si>
  <si>
    <t xml:space="preserve">           Transportation</t>
  </si>
  <si>
    <t xml:space="preserve">             Subsistence</t>
  </si>
  <si>
    <t>Other</t>
  </si>
  <si>
    <t>Expense</t>
  </si>
  <si>
    <t>From                  To</t>
  </si>
  <si>
    <t>In State</t>
  </si>
  <si>
    <t>Out Of State</t>
  </si>
  <si>
    <t>Explanation</t>
  </si>
  <si>
    <t>Amount</t>
  </si>
  <si>
    <t>A</t>
  </si>
  <si>
    <t>B</t>
  </si>
  <si>
    <t xml:space="preserve">     </t>
  </si>
  <si>
    <t xml:space="preserve">  Miles   </t>
  </si>
  <si>
    <t>P</t>
  </si>
  <si>
    <t>L</t>
  </si>
  <si>
    <t>D</t>
  </si>
  <si>
    <t xml:space="preserve">             Departure Time:</t>
  </si>
  <si>
    <t>O</t>
  </si>
  <si>
    <t xml:space="preserve">            Arrival Time:</t>
  </si>
  <si>
    <t>R</t>
  </si>
  <si>
    <t>H</t>
  </si>
  <si>
    <t>Total</t>
  </si>
  <si>
    <t>rev 2/1/2019</t>
  </si>
  <si>
    <t>Federal Rate</t>
  </si>
  <si>
    <t>NC Mandate Rate</t>
  </si>
  <si>
    <t>Date</t>
  </si>
  <si>
    <t>Effective</t>
  </si>
  <si>
    <t>ck fig</t>
  </si>
  <si>
    <t xml:space="preserve">Use one form per trip.  If multiple day trips are needed, please attach one sheet per day. </t>
  </si>
  <si>
    <t>REIMBURSEMENT OF TRAVEL AND OTHER EXPENSES INCURRED IN THE DISCHARGE OF OFFICIAL DUTY</t>
  </si>
  <si>
    <r>
      <rPr>
        <b/>
        <sz val="14"/>
        <rFont val="Arial"/>
        <family val="2"/>
      </rPr>
      <t>IMPORTANT INSTRUCTIONS TO CLAIMANT</t>
    </r>
    <r>
      <rPr>
        <sz val="14"/>
        <rFont val="Arial"/>
        <family val="2"/>
      </rPr>
      <t xml:space="preserve">:  Attach necessary receipts and other supporting documents to  this form and submit the original, typed or  printed in ink, to the Business Office. </t>
    </r>
    <r>
      <rPr>
        <b/>
        <sz val="14"/>
        <color theme="1"/>
        <rFont val="Arial"/>
        <family val="2"/>
      </rPr>
      <t xml:space="preserve">Form must have all required signatures and be filed at least monthly but </t>
    </r>
    <r>
      <rPr>
        <b/>
        <sz val="14"/>
        <color rgb="FFFF0000"/>
        <rFont val="Arial"/>
        <family val="2"/>
      </rPr>
      <t xml:space="preserve">not later than 30 days after travel took place. </t>
    </r>
  </si>
  <si>
    <t>Total mi &lt;100 mi</t>
  </si>
  <si>
    <t>Total mi &gt; 100</t>
  </si>
  <si>
    <r>
      <t xml:space="preserve">Effective 1/1/2019 </t>
    </r>
    <r>
      <rPr>
        <b/>
        <i/>
        <sz val="12"/>
        <color theme="0"/>
        <rFont val="Arial"/>
        <family val="2"/>
      </rPr>
      <t xml:space="preserve">Mileage (Roundtrip): </t>
    </r>
    <r>
      <rPr>
        <b/>
        <sz val="12"/>
        <color theme="0"/>
        <rFont val="Arial"/>
        <family val="2"/>
      </rPr>
      <t xml:space="preserve">   0 to 100 will be calculated at 0.58    100 plus miles will be calculated at .33</t>
    </r>
  </si>
  <si>
    <t>TRAVEL MILEAGE RATES</t>
  </si>
  <si>
    <t>TRAVEL SUBSISTENCE RATES</t>
  </si>
  <si>
    <t>T192-1-19gkk</t>
  </si>
  <si>
    <t>Meals will only be reimbursed for overnight stays within the following rules:</t>
  </si>
  <si>
    <t>Total Daily Miles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</si>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</sst>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b/>
      <sz val="14"/>
      <color theme="0"/>
      <name val="Arial"/>
      <family val="2"/>
    </font>
    <font>
      <b/>
      <sz val="22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9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0" fontId="0" fillId="0" borderId="2" xfId="0" applyBorder="1" applyProtection="1"/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3" borderId="8" xfId="0" applyFill="1" applyBorder="1" applyProtection="1"/>
    <xf numFmtId="0" fontId="0" fillId="3" borderId="0" xfId="0" applyFill="1" applyProtection="1"/>
    <xf numFmtId="0" fontId="0" fillId="0" borderId="10" xfId="0" applyBorder="1" applyProtection="1"/>
    <xf numFmtId="0" fontId="8" fillId="0" borderId="1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164" fontId="0" fillId="2" borderId="8" xfId="0" applyNumberFormat="1" applyFill="1" applyBorder="1" applyProtection="1"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Protection="1"/>
    <xf numFmtId="0" fontId="8" fillId="0" borderId="8" xfId="0" applyFont="1" applyBorder="1" applyProtection="1"/>
    <xf numFmtId="0" fontId="0" fillId="0" borderId="8" xfId="0" applyBorder="1" applyProtection="1"/>
    <xf numFmtId="0" fontId="9" fillId="0" borderId="0" xfId="0" applyFont="1" applyProtection="1"/>
    <xf numFmtId="0" fontId="10" fillId="0" borderId="0" xfId="0" applyFont="1" applyProtection="1"/>
    <xf numFmtId="39" fontId="11" fillId="0" borderId="0" xfId="0" applyNumberFormat="1" applyFont="1" applyProtection="1"/>
    <xf numFmtId="0" fontId="12" fillId="0" borderId="8" xfId="0" applyFont="1" applyBorder="1" applyProtection="1"/>
    <xf numFmtId="44" fontId="11" fillId="0" borderId="8" xfId="0" applyNumberFormat="1" applyFont="1" applyBorder="1" applyProtection="1"/>
    <xf numFmtId="0" fontId="12" fillId="0" borderId="0" xfId="0" applyFont="1" applyProtection="1"/>
    <xf numFmtId="7" fontId="11" fillId="0" borderId="0" xfId="0" applyNumberFormat="1" applyFont="1" applyProtection="1"/>
    <xf numFmtId="0" fontId="0" fillId="2" borderId="12" xfId="0" applyFill="1" applyBorder="1" applyAlignment="1" applyProtection="1">
      <protection locked="0"/>
    </xf>
    <xf numFmtId="7" fontId="11" fillId="0" borderId="8" xfId="0" applyNumberFormat="1" applyFont="1" applyBorder="1" applyProtection="1"/>
    <xf numFmtId="0" fontId="0" fillId="0" borderId="0" xfId="0" applyAlignment="1" applyProtection="1">
      <alignment horizontal="fill"/>
    </xf>
    <xf numFmtId="0" fontId="6" fillId="0" borderId="0" xfId="0" applyFont="1" applyAlignment="1" applyProtection="1">
      <alignment horizontal="left"/>
    </xf>
    <xf numFmtId="0" fontId="13" fillId="4" borderId="16" xfId="0" applyFont="1" applyFill="1" applyBorder="1" applyAlignment="1" applyProtection="1">
      <alignment horizontal="center"/>
    </xf>
    <xf numFmtId="0" fontId="13" fillId="4" borderId="17" xfId="0" applyFont="1" applyFill="1" applyBorder="1" applyAlignment="1" applyProtection="1">
      <alignment horizontal="center"/>
    </xf>
    <xf numFmtId="0" fontId="14" fillId="4" borderId="17" xfId="0" applyFont="1" applyFill="1" applyBorder="1" applyAlignment="1" applyProtection="1">
      <alignment horizontal="right"/>
    </xf>
    <xf numFmtId="0" fontId="15" fillId="5" borderId="18" xfId="0" applyFont="1" applyFill="1" applyBorder="1" applyAlignment="1" applyProtection="1">
      <alignment horizontal="center"/>
    </xf>
    <xf numFmtId="0" fontId="10" fillId="6" borderId="12" xfId="0" applyFont="1" applyFill="1" applyBorder="1" applyAlignment="1" applyProtection="1">
      <alignment horizontal="center"/>
      <protection locked="0"/>
    </xf>
    <xf numFmtId="44" fontId="13" fillId="0" borderId="19" xfId="1" applyFont="1" applyFill="1" applyBorder="1" applyAlignment="1" applyProtection="1">
      <alignment horizontal="center"/>
    </xf>
    <xf numFmtId="0" fontId="14" fillId="4" borderId="17" xfId="0" applyFont="1" applyFill="1" applyBorder="1" applyAlignment="1" applyProtection="1">
      <alignment horizontal="left"/>
    </xf>
    <xf numFmtId="0" fontId="13" fillId="4" borderId="20" xfId="0" applyFont="1" applyFill="1" applyBorder="1" applyAlignment="1" applyProtection="1">
      <alignment horizontal="center"/>
    </xf>
    <xf numFmtId="0" fontId="6" fillId="0" borderId="8" xfId="0" applyFont="1" applyBorder="1" applyProtection="1"/>
    <xf numFmtId="0" fontId="0" fillId="0" borderId="21" xfId="0" applyBorder="1" applyProtection="1"/>
    <xf numFmtId="0" fontId="6" fillId="0" borderId="22" xfId="0" applyFont="1" applyBorder="1" applyProtection="1"/>
    <xf numFmtId="0" fontId="6" fillId="0" borderId="10" xfId="0" applyFont="1" applyBorder="1" applyProtection="1"/>
    <xf numFmtId="0" fontId="0" fillId="0" borderId="23" xfId="0" applyBorder="1" applyProtection="1"/>
    <xf numFmtId="0" fontId="12" fillId="0" borderId="8" xfId="0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0" fillId="6" borderId="23" xfId="0" applyFill="1" applyBorder="1" applyAlignment="1" applyProtection="1">
      <protection locked="0"/>
    </xf>
    <xf numFmtId="0" fontId="6" fillId="0" borderId="21" xfId="0" applyFont="1" applyBorder="1" applyAlignment="1" applyProtection="1">
      <alignment horizontal="center"/>
    </xf>
    <xf numFmtId="39" fontId="0" fillId="0" borderId="21" xfId="0" applyNumberFormat="1" applyBorder="1" applyProtection="1"/>
    <xf numFmtId="39" fontId="6" fillId="0" borderId="21" xfId="0" applyNumberFormat="1" applyFont="1" applyBorder="1" applyAlignment="1" applyProtection="1">
      <alignment horizontal="center"/>
    </xf>
    <xf numFmtId="1" fontId="6" fillId="6" borderId="22" xfId="0" applyNumberFormat="1" applyFont="1" applyFill="1" applyBorder="1" applyProtection="1">
      <protection locked="0"/>
    </xf>
    <xf numFmtId="0" fontId="6" fillId="0" borderId="24" xfId="0" applyFont="1" applyBorder="1" applyProtection="1"/>
    <xf numFmtId="7" fontId="0" fillId="0" borderId="21" xfId="0" applyNumberFormat="1" applyBorder="1" applyProtection="1"/>
    <xf numFmtId="20" fontId="6" fillId="6" borderId="22" xfId="0" applyNumberFormat="1" applyFont="1" applyFill="1" applyBorder="1" applyProtection="1">
      <protection locked="0"/>
    </xf>
    <xf numFmtId="0" fontId="6" fillId="6" borderId="22" xfId="0" applyNumberFormat="1" applyFont="1" applyFill="1" applyBorder="1" applyProtection="1">
      <protection locked="0"/>
    </xf>
    <xf numFmtId="39" fontId="10" fillId="0" borderId="21" xfId="0" applyNumberFormat="1" applyFont="1" applyBorder="1" applyProtection="1"/>
    <xf numFmtId="7" fontId="10" fillId="0" borderId="24" xfId="0" applyNumberFormat="1" applyFont="1" applyBorder="1" applyProtection="1"/>
    <xf numFmtId="14" fontId="10" fillId="0" borderId="0" xfId="0" applyNumberFormat="1" applyFont="1" applyProtection="1"/>
    <xf numFmtId="0" fontId="20" fillId="0" borderId="24" xfId="0" applyFont="1" applyBorder="1" applyAlignment="1" applyProtection="1">
      <alignment horizontal="center"/>
    </xf>
    <xf numFmtId="0" fontId="0" fillId="0" borderId="34" xfId="0" applyBorder="1" applyProtection="1"/>
    <xf numFmtId="7" fontId="0" fillId="5" borderId="21" xfId="0" applyNumberFormat="1" applyFill="1" applyBorder="1" applyProtection="1"/>
    <xf numFmtId="0" fontId="24" fillId="0" borderId="11" xfId="0" applyFont="1" applyBorder="1" applyProtection="1"/>
    <xf numFmtId="0" fontId="23" fillId="0" borderId="11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3" fillId="0" borderId="8" xfId="0" applyFont="1" applyBorder="1" applyProtection="1"/>
    <xf numFmtId="14" fontId="0" fillId="6" borderId="23" xfId="0" applyNumberFormat="1" applyFill="1" applyBorder="1" applyAlignment="1" applyProtection="1">
      <protection locked="0"/>
    </xf>
    <xf numFmtId="0" fontId="6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9" xfId="0" applyFont="1" applyBorder="1" applyProtection="1"/>
    <xf numFmtId="0" fontId="12" fillId="0" borderId="10" xfId="0" applyFont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2" fillId="0" borderId="10" xfId="0" applyFont="1" applyBorder="1" applyProtection="1"/>
    <xf numFmtId="0" fontId="12" fillId="0" borderId="0" xfId="0" applyFont="1" applyBorder="1" applyProtection="1"/>
    <xf numFmtId="0" fontId="12" fillId="0" borderId="0" xfId="0" applyFont="1" applyAlignment="1" applyProtection="1">
      <alignment horizontal="center"/>
    </xf>
    <xf numFmtId="0" fontId="19" fillId="9" borderId="30" xfId="0" applyFont="1" applyFill="1" applyBorder="1" applyAlignment="1" applyProtection="1">
      <alignment horizontal="center"/>
    </xf>
    <xf numFmtId="0" fontId="19" fillId="9" borderId="33" xfId="0" applyFont="1" applyFill="1" applyBorder="1" applyAlignment="1" applyProtection="1">
      <alignment horizontal="center"/>
    </xf>
    <xf numFmtId="0" fontId="21" fillId="9" borderId="30" xfId="0" applyFont="1" applyFill="1" applyBorder="1" applyAlignment="1" applyProtection="1">
      <alignment horizontal="center"/>
    </xf>
    <xf numFmtId="0" fontId="22" fillId="9" borderId="31" xfId="0" applyFont="1" applyFill="1" applyBorder="1" applyAlignment="1" applyProtection="1">
      <alignment horizontal="center"/>
    </xf>
    <xf numFmtId="0" fontId="22" fillId="9" borderId="3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25" fillId="0" borderId="36" xfId="0" applyFont="1" applyBorder="1" applyAlignment="1" applyProtection="1">
      <alignment horizontal="center"/>
    </xf>
    <xf numFmtId="14" fontId="12" fillId="0" borderId="30" xfId="0" applyNumberFormat="1" applyFont="1" applyBorder="1" applyAlignment="1" applyProtection="1">
      <alignment horizontal="center"/>
    </xf>
    <xf numFmtId="0" fontId="26" fillId="0" borderId="0" xfId="0" applyFont="1"/>
    <xf numFmtId="19" fontId="6" fillId="6" borderId="22" xfId="0" applyNumberFormat="1" applyFont="1" applyFill="1" applyBorder="1" applyProtection="1">
      <protection locked="0"/>
    </xf>
    <xf numFmtId="0" fontId="2" fillId="0" borderId="30" xfId="0" applyFont="1" applyBorder="1" applyAlignment="1" applyProtection="1">
      <alignment horizontal="center"/>
    </xf>
    <xf numFmtId="0" fontId="12" fillId="0" borderId="30" xfId="0" applyFont="1" applyBorder="1" applyAlignment="1" applyProtection="1">
      <alignment horizontal="center"/>
    </xf>
    <xf numFmtId="44" fontId="11" fillId="0" borderId="8" xfId="0" applyNumberFormat="1" applyFont="1" applyBorder="1" applyAlignment="1" applyProtection="1">
      <alignment wrapText="1"/>
    </xf>
    <xf numFmtId="0" fontId="2" fillId="0" borderId="0" xfId="0" applyFont="1" applyAlignment="1" applyProtection="1">
      <alignment horizontal="center"/>
    </xf>
    <xf numFmtId="1" fontId="0" fillId="0" borderId="0" xfId="0" applyNumberFormat="1" applyProtection="1"/>
    <xf numFmtId="7" fontId="0" fillId="0" borderId="0" xfId="0" applyNumberFormat="1" applyProtection="1"/>
    <xf numFmtId="0" fontId="29" fillId="0" borderId="0" xfId="0" applyFont="1" applyFill="1" applyProtection="1">
      <protection hidden="1"/>
    </xf>
    <xf numFmtId="0" fontId="30" fillId="4" borderId="0" xfId="0" applyFont="1" applyFill="1"/>
    <xf numFmtId="0" fontId="26" fillId="0" borderId="0" xfId="0" applyFont="1" applyProtection="1"/>
    <xf numFmtId="0" fontId="0" fillId="2" borderId="4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164" fontId="0" fillId="2" borderId="8" xfId="0" applyNumberFormat="1" applyFill="1" applyBorder="1" applyProtection="1"/>
    <xf numFmtId="0" fontId="0" fillId="2" borderId="12" xfId="0" applyFill="1" applyBorder="1" applyAlignment="1" applyProtection="1"/>
    <xf numFmtId="0" fontId="10" fillId="6" borderId="12" xfId="0" applyFont="1" applyFill="1" applyBorder="1" applyAlignment="1" applyProtection="1">
      <alignment horizontal="center"/>
    </xf>
    <xf numFmtId="14" fontId="0" fillId="6" borderId="23" xfId="0" applyNumberFormat="1" applyFill="1" applyBorder="1" applyAlignment="1" applyProtection="1"/>
    <xf numFmtId="0" fontId="0" fillId="6" borderId="23" xfId="0" applyFill="1" applyBorder="1" applyAlignment="1" applyProtection="1"/>
    <xf numFmtId="39" fontId="0" fillId="6" borderId="21" xfId="0" applyNumberFormat="1" applyFill="1" applyBorder="1" applyProtection="1"/>
    <xf numFmtId="1" fontId="6" fillId="6" borderId="22" xfId="0" applyNumberFormat="1" applyFont="1" applyFill="1" applyBorder="1" applyProtection="1"/>
    <xf numFmtId="7" fontId="0" fillId="6" borderId="21" xfId="0" applyNumberFormat="1" applyFill="1" applyBorder="1" applyProtection="1"/>
    <xf numFmtId="20" fontId="6" fillId="6" borderId="22" xfId="0" applyNumberFormat="1" applyFont="1" applyFill="1" applyBorder="1" applyProtection="1"/>
    <xf numFmtId="0" fontId="6" fillId="6" borderId="22" xfId="0" applyNumberFormat="1" applyFont="1" applyFill="1" applyBorder="1" applyProtection="1"/>
    <xf numFmtId="39" fontId="11" fillId="6" borderId="21" xfId="0" applyNumberFormat="1" applyFont="1" applyFill="1" applyBorder="1" applyProtection="1"/>
    <xf numFmtId="0" fontId="6" fillId="0" borderId="25" xfId="0" applyFont="1" applyBorder="1" applyAlignment="1" applyProtection="1">
      <alignment horizontal="right"/>
    </xf>
    <xf numFmtId="0" fontId="6" fillId="0" borderId="23" xfId="0" applyFont="1" applyBorder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17" fillId="8" borderId="0" xfId="0" applyFont="1" applyFill="1" applyAlignment="1" applyProtection="1">
      <alignment horizontal="center"/>
    </xf>
    <xf numFmtId="0" fontId="23" fillId="0" borderId="26" xfId="0" applyFont="1" applyBorder="1" applyAlignment="1" applyProtection="1">
      <alignment horizontal="center"/>
    </xf>
    <xf numFmtId="0" fontId="23" fillId="0" borderId="27" xfId="0" applyFont="1" applyBorder="1" applyAlignment="1" applyProtection="1">
      <alignment horizontal="center"/>
    </xf>
    <xf numFmtId="0" fontId="23" fillId="0" borderId="28" xfId="0" applyFont="1" applyBorder="1" applyAlignment="1" applyProtection="1">
      <alignment horizontal="center"/>
    </xf>
    <xf numFmtId="0" fontId="23" fillId="0" borderId="29" xfId="0" applyFont="1" applyBorder="1" applyAlignment="1" applyProtection="1">
      <alignment horizontal="center"/>
    </xf>
    <xf numFmtId="0" fontId="3" fillId="4" borderId="0" xfId="0" applyFont="1" applyFill="1" applyAlignment="1" applyProtection="1">
      <alignment horizontal="center" wrapText="1"/>
    </xf>
    <xf numFmtId="0" fontId="0" fillId="2" borderId="8" xfId="0" applyFill="1" applyBorder="1" applyAlignment="1" applyProtection="1">
      <protection locked="0"/>
    </xf>
    <xf numFmtId="0" fontId="2" fillId="0" borderId="17" xfId="0" applyFont="1" applyBorder="1" applyAlignment="1" applyProtection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15" fillId="7" borderId="13" xfId="0" applyFont="1" applyFill="1" applyBorder="1" applyAlignment="1" applyProtection="1">
      <alignment horizontal="center"/>
    </xf>
    <xf numFmtId="0" fontId="15" fillId="7" borderId="14" xfId="0" applyFont="1" applyFill="1" applyBorder="1" applyAlignment="1" applyProtection="1">
      <alignment horizontal="center"/>
    </xf>
    <xf numFmtId="0" fontId="15" fillId="7" borderId="15" xfId="0" applyFont="1" applyFill="1" applyBorder="1" applyAlignment="1" applyProtection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35" xfId="0" applyFill="1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2" xfId="0" applyFill="1" applyBorder="1" applyAlignment="1" applyProtection="1"/>
    <xf numFmtId="0" fontId="0" fillId="2" borderId="0" xfId="0" applyFill="1" applyBorder="1" applyAlignment="1" applyProtection="1"/>
    <xf numFmtId="0" fontId="0" fillId="2" borderId="35" xfId="0" applyFill="1" applyBorder="1" applyAlignment="1" applyProtection="1"/>
    <xf numFmtId="0" fontId="0" fillId="2" borderId="16" xfId="0" applyFill="1" applyBorder="1" applyAlignment="1" applyProtection="1"/>
    <xf numFmtId="0" fontId="0" fillId="2" borderId="17" xfId="0" applyFill="1" applyBorder="1" applyAlignment="1" applyProtection="1"/>
    <xf numFmtId="0" fontId="0" fillId="2" borderId="20" xfId="0" applyFill="1" applyBorder="1" applyAlignment="1" applyProtection="1"/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49" fontId="0" fillId="2" borderId="6" xfId="0" applyNumberFormat="1" applyFill="1" applyBorder="1" applyAlignment="1" applyProtection="1">
      <alignment horizontal="center"/>
    </xf>
    <xf numFmtId="49" fontId="0" fillId="2" borderId="4" xfId="0" applyNumberFormat="1" applyFill="1" applyBorder="1" applyAlignment="1" applyProtection="1">
      <alignment horizontal="center"/>
    </xf>
    <xf numFmtId="49" fontId="0" fillId="2" borderId="5" xfId="0" applyNumberForma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0" fillId="2" borderId="8" xfId="0" applyFill="1" applyBorder="1" applyAlignment="1" applyProtection="1"/>
    <xf numFmtId="49" fontId="0" fillId="2" borderId="8" xfId="0" applyNumberFormat="1" applyFill="1" applyBorder="1" applyAlignment="1" applyProtection="1"/>
    <xf numFmtId="0" fontId="0" fillId="2" borderId="11" xfId="0" applyFill="1" applyBorder="1" applyAlignment="1" applyProtection="1"/>
    <xf numFmtId="0" fontId="0" fillId="2" borderId="13" xfId="0" applyFill="1" applyBorder="1" applyAlignment="1" applyProtection="1"/>
    <xf numFmtId="0" fontId="0" fillId="2" borderId="14" xfId="0" applyFill="1" applyBorder="1" applyAlignment="1" applyProtection="1"/>
    <xf numFmtId="0" fontId="0" fillId="2" borderId="15" xfId="0" applyFill="1" applyBorder="1" applyAlignment="1" applyProtection="1"/>
    <xf numFmtId="44" fontId="0" fillId="6" borderId="23" xfId="1" applyFont="1" applyFill="1" applyBorder="1" applyAlignment="1" applyProtection="1">
      <protection locked="0"/>
    </xf>
    <xf numFmtId="44" fontId="0" fillId="0" borderId="21" xfId="1" applyFont="1" applyBorder="1" applyProtection="1"/>
    <xf numFmtId="44" fontId="0" fillId="5" borderId="21" xfId="1" applyFont="1" applyFill="1" applyBorder="1" applyProtection="1"/>
    <xf numFmtId="44" fontId="0" fillId="6" borderId="21" xfId="1" applyFont="1" applyFill="1" applyBorder="1" applyProtection="1">
      <protection locked="0"/>
    </xf>
    <xf numFmtId="44" fontId="11" fillId="6" borderId="21" xfId="1" applyFont="1" applyFill="1" applyBorder="1" applyProtection="1">
      <protection locked="0"/>
    </xf>
    <xf numFmtId="44" fontId="0" fillId="0" borderId="0" xfId="0" applyNumberFormat="1" applyProtection="1"/>
    <xf numFmtId="44" fontId="15" fillId="0" borderId="0" xfId="0" applyNumberFormat="1" applyFont="1" applyProtection="1"/>
    <xf numFmtId="0" fontId="6" fillId="0" borderId="37" xfId="0" applyFont="1" applyBorder="1" applyAlignment="1" applyProtection="1">
      <alignment horizontal="right"/>
    </xf>
    <xf numFmtId="0" fontId="0" fillId="0" borderId="38" xfId="0" applyBorder="1"/>
    <xf numFmtId="1" fontId="10" fillId="0" borderId="39" xfId="0" applyNumberFormat="1" applyFont="1" applyBorder="1" applyProtection="1"/>
    <xf numFmtId="0" fontId="6" fillId="0" borderId="40" xfId="0" applyFont="1" applyBorder="1" applyAlignment="1" applyProtection="1">
      <alignment horizontal="right"/>
    </xf>
    <xf numFmtId="0" fontId="0" fillId="0" borderId="42" xfId="0" applyBorder="1"/>
    <xf numFmtId="0" fontId="8" fillId="0" borderId="38" xfId="0" applyFont="1" applyBorder="1" applyAlignment="1" applyProtection="1">
      <alignment horizontal="center"/>
    </xf>
    <xf numFmtId="1" fontId="0" fillId="0" borderId="39" xfId="0" applyNumberFormat="1" applyBorder="1" applyAlignment="1" applyProtection="1">
      <alignment horizontal="center"/>
    </xf>
    <xf numFmtId="0" fontId="31" fillId="0" borderId="41" xfId="0" applyFont="1" applyBorder="1" applyProtection="1"/>
  </cellXfs>
  <cellStyles count="2">
    <cellStyle name="Currency" xfId="1" builtinId="4"/>
    <cellStyle name="Normal" xfId="0" builtinId="0"/>
  </cellStyles>
  <dxfs count="6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215347</xdr:colOff>
      <xdr:row>41</xdr:row>
      <xdr:rowOff>47867</xdr:rowOff>
    </xdr:from>
    <xdr:to>
      <xdr:col>22</xdr:col>
      <xdr:colOff>41414</xdr:colOff>
      <xdr:row>54</xdr:row>
      <xdr:rowOff>84904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0521" y="9208432"/>
          <a:ext cx="6568110" cy="2546668"/>
        </a:xfrm>
        <a:prstGeom prst="rect">
          <a:avLst/>
        </a:prstGeom>
      </xdr:spPr>
    </xdr:pic>
    <xdr:clientData/>
  </xdr:twoCellAnchor>
  <xdr:twoCellAnchor editAs="oneCell">
    <xdr:from>
      <xdr:col>11</xdr:col>
      <xdr:colOff>165653</xdr:colOff>
      <xdr:row>54</xdr:row>
      <xdr:rowOff>184855</xdr:rowOff>
    </xdr:from>
    <xdr:to>
      <xdr:col>21</xdr:col>
      <xdr:colOff>1</xdr:colOff>
      <xdr:row>62</xdr:row>
      <xdr:rowOff>189689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0827" y="11855051"/>
          <a:ext cx="5963478" cy="154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W73"/>
  <sheetViews>
    <sheetView tabSelected="1" zoomScale="115" zoomScaleNormal="115" workbookViewId="0">
      <selection activeCell="E41" sqref="E41"/>
    </sheetView>
  </sheetViews>
  <sheetFormatPr defaultRowHeight="15" x14ac:dyDescent="0.25"/>
  <cols>
    <col min="1" max="1" width="15" customWidth="1"/>
    <col min="2" max="2" width="18.42578125" customWidth="1"/>
    <col min="3" max="3" width="17.5703125" customWidth="1"/>
    <col min="4" max="4" width="4.140625" customWidth="1"/>
    <col min="5" max="5" width="15.85546875" customWidth="1"/>
    <col min="6" max="6" width="16.7109375" customWidth="1"/>
    <col min="7" max="7" width="2.28515625" bestFit="1" customWidth="1"/>
    <col min="8" max="8" width="19.140625" customWidth="1"/>
    <col min="9" max="9" width="16" customWidth="1"/>
    <col min="10" max="10" width="18" customWidth="1"/>
    <col min="11" max="11" width="16.42578125" customWidth="1"/>
  </cols>
  <sheetData>
    <row r="1" spans="1:439" ht="27.75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PW1" s="93" t="s">
        <v>66</v>
      </c>
    </row>
    <row r="2" spans="1:439" ht="18" x14ac:dyDescent="0.25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439" ht="18" x14ac:dyDescent="0.25">
      <c r="A3" s="112" t="s">
        <v>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4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439" s="85" customFormat="1" ht="60" customHeight="1" x14ac:dyDescent="0.3">
      <c r="A5" s="117" t="s">
        <v>60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43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43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439" x14ac:dyDescent="0.25">
      <c r="A8" s="3" t="s">
        <v>1</v>
      </c>
      <c r="B8" s="1"/>
      <c r="C8" s="1"/>
      <c r="D8" s="2"/>
      <c r="E8" s="1"/>
      <c r="F8" s="67" t="s">
        <v>2</v>
      </c>
      <c r="G8" s="2" t="s">
        <v>3</v>
      </c>
      <c r="H8" s="29" t="s">
        <v>4</v>
      </c>
      <c r="I8" s="4"/>
      <c r="J8" s="68" t="s">
        <v>5</v>
      </c>
      <c r="K8" s="2"/>
    </row>
    <row r="9" spans="1:439" x14ac:dyDescent="0.25">
      <c r="A9" s="133"/>
      <c r="B9" s="134"/>
      <c r="C9" s="134"/>
      <c r="D9" s="134"/>
      <c r="E9" s="135"/>
      <c r="F9" s="5"/>
      <c r="G9" s="136"/>
      <c r="H9" s="137"/>
      <c r="I9" s="138"/>
      <c r="J9" s="139"/>
      <c r="K9" s="140"/>
    </row>
    <row r="10" spans="1:43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439" x14ac:dyDescent="0.25">
      <c r="A11" s="3" t="s">
        <v>6</v>
      </c>
      <c r="B11" s="1"/>
      <c r="C11" s="1"/>
      <c r="D11" s="1"/>
      <c r="E11" s="1" t="s">
        <v>3</v>
      </c>
      <c r="F11" s="1"/>
      <c r="G11" s="1"/>
      <c r="H11" s="1"/>
      <c r="I11" s="6"/>
      <c r="J11" s="6"/>
      <c r="K11" s="6"/>
    </row>
    <row r="12" spans="1:439" x14ac:dyDescent="0.25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8"/>
    </row>
    <row r="13" spans="1:43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439" x14ac:dyDescent="0.25">
      <c r="A14" s="3" t="s">
        <v>7</v>
      </c>
      <c r="B14" s="1"/>
      <c r="C14" s="1"/>
      <c r="D14" s="1"/>
      <c r="E14" s="1"/>
      <c r="F14" s="69" t="s">
        <v>8</v>
      </c>
      <c r="G14" s="9"/>
      <c r="H14" s="9"/>
      <c r="I14" s="9"/>
      <c r="J14" s="9"/>
      <c r="K14" s="9"/>
    </row>
    <row r="15" spans="1:439" x14ac:dyDescent="0.25">
      <c r="A15" s="141"/>
      <c r="B15" s="141"/>
      <c r="C15" s="141"/>
      <c r="D15" s="141"/>
      <c r="E15" s="8"/>
      <c r="F15" s="142"/>
      <c r="G15" s="118"/>
      <c r="H15" s="118"/>
      <c r="I15" s="118"/>
      <c r="J15" s="7"/>
      <c r="K15" s="7"/>
    </row>
    <row r="16" spans="1:439" x14ac:dyDescent="0.25">
      <c r="A16" s="70" t="s">
        <v>9</v>
      </c>
      <c r="B16" s="11"/>
      <c r="C16" s="10"/>
      <c r="D16" s="10"/>
      <c r="E16" s="10"/>
      <c r="F16" s="11"/>
      <c r="G16" s="11"/>
      <c r="H16" s="71" t="s">
        <v>10</v>
      </c>
      <c r="I16" s="11"/>
      <c r="J16" s="11"/>
      <c r="K16" s="11"/>
    </row>
    <row r="17" spans="1:11" x14ac:dyDescent="0.25">
      <c r="A17" s="80"/>
      <c r="B17" s="11"/>
      <c r="C17" s="81"/>
      <c r="D17" s="81"/>
      <c r="E17" s="81"/>
      <c r="F17" s="11"/>
      <c r="G17" s="11"/>
      <c r="H17" s="71"/>
      <c r="I17" s="11"/>
      <c r="J17" s="11"/>
      <c r="K17" s="11"/>
    </row>
    <row r="18" spans="1:11" x14ac:dyDescent="0.25">
      <c r="A18" s="82"/>
      <c r="B18" s="82"/>
      <c r="C18" s="82"/>
      <c r="D18" s="7"/>
      <c r="E18" s="12"/>
      <c r="F18" s="1"/>
      <c r="G18" s="1"/>
      <c r="H18" s="82" t="s">
        <v>11</v>
      </c>
      <c r="I18" s="82"/>
      <c r="J18" s="82"/>
      <c r="K18" s="12"/>
    </row>
    <row r="19" spans="1:11" x14ac:dyDescent="0.25">
      <c r="A19" s="74" t="s">
        <v>12</v>
      </c>
      <c r="B19" s="1"/>
      <c r="C19" s="1"/>
      <c r="D19" s="1"/>
      <c r="E19" s="74" t="s">
        <v>13</v>
      </c>
      <c r="F19" s="6"/>
      <c r="G19" s="6"/>
      <c r="H19" s="72" t="s">
        <v>14</v>
      </c>
      <c r="I19" s="1"/>
      <c r="J19" s="14"/>
      <c r="K19" s="74" t="s">
        <v>13</v>
      </c>
    </row>
    <row r="20" spans="1:11" ht="15.75" thickBot="1" x14ac:dyDescent="0.3">
      <c r="A20" s="1"/>
      <c r="B20" s="119" t="s">
        <v>64</v>
      </c>
      <c r="C20" s="119"/>
      <c r="D20" s="132" t="s">
        <v>65</v>
      </c>
      <c r="E20" s="132"/>
      <c r="F20" s="132"/>
      <c r="G20" s="1"/>
      <c r="H20" s="16" t="s">
        <v>15</v>
      </c>
      <c r="I20" s="1"/>
      <c r="J20" s="14"/>
      <c r="K20" s="15"/>
    </row>
    <row r="21" spans="1:11" ht="15.75" thickBot="1" x14ac:dyDescent="0.3">
      <c r="A21" s="1"/>
      <c r="B21" s="75" t="s">
        <v>54</v>
      </c>
      <c r="C21" s="76" t="s">
        <v>53</v>
      </c>
      <c r="D21" s="87" t="s">
        <v>40</v>
      </c>
      <c r="E21" s="88">
        <v>8.4</v>
      </c>
      <c r="F21" s="88">
        <v>8.4</v>
      </c>
      <c r="G21" s="1"/>
      <c r="H21" s="73" t="s">
        <v>16</v>
      </c>
      <c r="I21" s="1"/>
      <c r="J21" s="14"/>
      <c r="K21" s="74" t="s">
        <v>13</v>
      </c>
    </row>
    <row r="22" spans="1:11" ht="15.75" thickBot="1" x14ac:dyDescent="0.3">
      <c r="A22" s="83" t="s">
        <v>56</v>
      </c>
      <c r="B22" s="77" t="s">
        <v>62</v>
      </c>
      <c r="C22" s="77" t="s">
        <v>61</v>
      </c>
      <c r="D22" s="87" t="s">
        <v>44</v>
      </c>
      <c r="E22" s="88">
        <v>11</v>
      </c>
      <c r="F22" s="88">
        <v>11</v>
      </c>
      <c r="G22" s="1"/>
      <c r="H22" s="16" t="s">
        <v>15</v>
      </c>
      <c r="I22" s="1"/>
      <c r="J22" s="14"/>
      <c r="K22" s="15"/>
    </row>
    <row r="23" spans="1:11" ht="15.75" thickBot="1" x14ac:dyDescent="0.3">
      <c r="A23" s="84">
        <v>43466</v>
      </c>
      <c r="B23" s="78">
        <v>0.33</v>
      </c>
      <c r="C23" s="79">
        <v>0.57999999999999996</v>
      </c>
      <c r="D23" s="87" t="s">
        <v>45</v>
      </c>
      <c r="E23" s="88">
        <v>18.899999999999999</v>
      </c>
      <c r="F23" s="88">
        <v>21.6</v>
      </c>
      <c r="G23" s="1"/>
      <c r="H23" s="22" t="s">
        <v>17</v>
      </c>
      <c r="I23" s="18"/>
      <c r="J23" s="18"/>
      <c r="K23" s="74" t="s">
        <v>13</v>
      </c>
    </row>
    <row r="24" spans="1:11" x14ac:dyDescent="0.25">
      <c r="A24" s="17"/>
      <c r="B24" s="18"/>
      <c r="C24" s="18"/>
      <c r="D24" s="17"/>
      <c r="E24" s="6"/>
      <c r="F24" s="6"/>
      <c r="G24" s="17"/>
      <c r="H24" s="1"/>
      <c r="I24" s="1"/>
      <c r="J24" s="1"/>
      <c r="K24" s="1"/>
    </row>
    <row r="25" spans="1:11" ht="16.5" thickBot="1" x14ac:dyDescent="0.3">
      <c r="A25" s="1"/>
      <c r="B25" s="19" t="s">
        <v>18</v>
      </c>
      <c r="C25" s="1"/>
      <c r="D25" s="20"/>
      <c r="E25" s="60"/>
      <c r="F25" s="13" t="s">
        <v>19</v>
      </c>
      <c r="G25" s="1"/>
      <c r="H25" s="1"/>
      <c r="I25" s="1"/>
      <c r="J25" s="1"/>
      <c r="K25" s="21"/>
    </row>
    <row r="26" spans="1:11" ht="30.75" x14ac:dyDescent="0.25">
      <c r="A26" s="126"/>
      <c r="B26" s="127"/>
      <c r="C26" s="127"/>
      <c r="D26" s="127"/>
      <c r="E26" s="128"/>
      <c r="F26" s="1"/>
      <c r="G26" s="1"/>
      <c r="H26" s="1"/>
      <c r="I26" s="1"/>
      <c r="J26" s="22" t="s">
        <v>20</v>
      </c>
      <c r="K26" s="89">
        <f>IF(E70=0,(E68+F68++H68+I68+K68),"ERROR see A70&gt;&gt;&gt;")</f>
        <v>0</v>
      </c>
    </row>
    <row r="27" spans="1:11" ht="16.5" thickBot="1" x14ac:dyDescent="0.3">
      <c r="A27" s="129"/>
      <c r="B27" s="130"/>
      <c r="C27" s="130"/>
      <c r="D27" s="130"/>
      <c r="E27" s="131"/>
      <c r="F27" s="1"/>
      <c r="G27" s="1"/>
      <c r="H27" s="1"/>
      <c r="I27" s="1"/>
      <c r="J27" s="24" t="s">
        <v>3</v>
      </c>
      <c r="K27" s="25"/>
    </row>
    <row r="28" spans="1:11" ht="15.75" thickBot="1" x14ac:dyDescent="0.3">
      <c r="A28" s="129"/>
      <c r="B28" s="130"/>
      <c r="C28" s="130"/>
      <c r="D28" s="130"/>
      <c r="E28" s="131"/>
      <c r="F28" s="1"/>
      <c r="G28" s="1"/>
      <c r="H28" s="1"/>
      <c r="I28" s="1"/>
      <c r="J28" s="22" t="s">
        <v>21</v>
      </c>
      <c r="K28" s="26"/>
    </row>
    <row r="29" spans="1:11" ht="15.75" x14ac:dyDescent="0.25">
      <c r="A29" s="129"/>
      <c r="B29" s="130"/>
      <c r="C29" s="130"/>
      <c r="D29" s="130"/>
      <c r="E29" s="131"/>
      <c r="F29" s="1"/>
      <c r="G29" s="1"/>
      <c r="H29" s="1"/>
      <c r="I29" s="1"/>
      <c r="J29" s="24"/>
      <c r="K29" s="25"/>
    </row>
    <row r="30" spans="1:11" ht="16.5" thickBot="1" x14ac:dyDescent="0.3">
      <c r="A30" s="120"/>
      <c r="B30" s="121"/>
      <c r="C30" s="121"/>
      <c r="D30" s="121"/>
      <c r="E30" s="122"/>
      <c r="F30" s="1"/>
      <c r="G30" s="1"/>
      <c r="H30" s="1"/>
      <c r="I30" s="13" t="s">
        <v>3</v>
      </c>
      <c r="J30" s="22" t="s">
        <v>22</v>
      </c>
      <c r="K30" s="23">
        <f>+K26-K28</f>
        <v>0</v>
      </c>
    </row>
    <row r="31" spans="1:11" ht="29.25" customHeight="1" x14ac:dyDescent="0.25">
      <c r="A31" s="1"/>
      <c r="B31" s="1"/>
      <c r="C31" s="1"/>
      <c r="D31" s="1"/>
      <c r="E31" s="1"/>
      <c r="F31" s="1"/>
      <c r="G31" s="1"/>
      <c r="H31" s="1"/>
      <c r="I31" s="13"/>
      <c r="J31" s="38" t="s">
        <v>23</v>
      </c>
      <c r="K31" s="27"/>
    </row>
    <row r="32" spans="1:11" x14ac:dyDescent="0.25">
      <c r="A32" s="28" t="s">
        <v>24</v>
      </c>
      <c r="B32" s="28" t="s">
        <v>24</v>
      </c>
      <c r="C32" s="28" t="s">
        <v>24</v>
      </c>
      <c r="D32" s="28" t="s">
        <v>24</v>
      </c>
      <c r="E32" s="28" t="s">
        <v>24</v>
      </c>
      <c r="F32" s="28" t="s">
        <v>24</v>
      </c>
      <c r="G32" s="28" t="s">
        <v>24</v>
      </c>
      <c r="H32" s="28" t="s">
        <v>24</v>
      </c>
      <c r="I32" s="28" t="s">
        <v>24</v>
      </c>
      <c r="J32" s="28" t="s">
        <v>24</v>
      </c>
      <c r="K32" s="28" t="s">
        <v>24</v>
      </c>
    </row>
    <row r="33" spans="1:20" ht="15.75" x14ac:dyDescent="0.25">
      <c r="A33" s="29" t="s">
        <v>25</v>
      </c>
      <c r="B33" s="24"/>
      <c r="C33" s="24"/>
      <c r="D33" s="24"/>
      <c r="E33" s="24"/>
      <c r="F33" s="24"/>
      <c r="G33" s="20"/>
      <c r="H33" s="20"/>
      <c r="I33" s="20"/>
      <c r="J33" s="20"/>
      <c r="K33" s="20"/>
    </row>
    <row r="34" spans="1:20" ht="15.75" thickBot="1" x14ac:dyDescent="0.3">
      <c r="A34" s="28" t="s">
        <v>24</v>
      </c>
      <c r="B34" s="28" t="s">
        <v>24</v>
      </c>
      <c r="C34" s="28" t="s">
        <v>24</v>
      </c>
      <c r="D34" s="28" t="s">
        <v>24</v>
      </c>
      <c r="E34" s="28" t="s">
        <v>24</v>
      </c>
      <c r="F34" s="28" t="s">
        <v>24</v>
      </c>
      <c r="G34" s="28" t="s">
        <v>24</v>
      </c>
      <c r="H34" s="28" t="s">
        <v>24</v>
      </c>
      <c r="I34" s="28" t="s">
        <v>24</v>
      </c>
      <c r="J34" s="28" t="s">
        <v>24</v>
      </c>
      <c r="K34" s="28" t="s">
        <v>24</v>
      </c>
    </row>
    <row r="35" spans="1:20" ht="16.5" thickBot="1" x14ac:dyDescent="0.3">
      <c r="A35" s="123" t="s">
        <v>63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5"/>
    </row>
    <row r="36" spans="1:20" ht="16.5" thickBot="1" x14ac:dyDescent="0.3">
      <c r="A36" s="30"/>
      <c r="B36" s="31"/>
      <c r="C36" s="32" t="s">
        <v>26</v>
      </c>
      <c r="D36" s="33" t="s">
        <v>27</v>
      </c>
      <c r="E36" s="34"/>
      <c r="F36" s="35">
        <f>IF(E36&gt;100,E36*$B$23,E36*$C$23)</f>
        <v>0</v>
      </c>
      <c r="G36" s="31"/>
      <c r="H36" s="36" t="s">
        <v>28</v>
      </c>
      <c r="I36" s="31"/>
      <c r="J36" s="31"/>
      <c r="K36" s="37"/>
    </row>
    <row r="37" spans="1:20" x14ac:dyDescent="0.25">
      <c r="A37" s="65" t="s">
        <v>29</v>
      </c>
      <c r="B37" s="1"/>
      <c r="C37" s="39"/>
      <c r="D37" s="1"/>
      <c r="E37" s="115" t="s">
        <v>30</v>
      </c>
      <c r="F37" s="116"/>
      <c r="G37" s="62"/>
      <c r="H37" s="113" t="s">
        <v>31</v>
      </c>
      <c r="I37" s="114"/>
      <c r="J37" s="63" t="s">
        <v>32</v>
      </c>
      <c r="K37" s="64" t="s">
        <v>33</v>
      </c>
    </row>
    <row r="38" spans="1:20" x14ac:dyDescent="0.25">
      <c r="A38" s="40" t="s">
        <v>55</v>
      </c>
      <c r="B38" s="41" t="s">
        <v>34</v>
      </c>
      <c r="C38" s="39"/>
      <c r="D38" s="42"/>
      <c r="E38" s="43" t="s">
        <v>35</v>
      </c>
      <c r="F38" s="44" t="s">
        <v>36</v>
      </c>
      <c r="G38" s="39"/>
      <c r="H38" s="45" t="s">
        <v>35</v>
      </c>
      <c r="I38" s="45" t="s">
        <v>36</v>
      </c>
      <c r="J38" s="45" t="s">
        <v>37</v>
      </c>
      <c r="K38" s="46" t="s">
        <v>38</v>
      </c>
    </row>
    <row r="39" spans="1:20" x14ac:dyDescent="0.25">
      <c r="A39" s="66"/>
      <c r="B39" s="47"/>
      <c r="C39" s="47"/>
      <c r="D39" s="48" t="s">
        <v>39</v>
      </c>
      <c r="E39" s="163"/>
      <c r="F39" s="163"/>
      <c r="G39" s="50" t="s">
        <v>40</v>
      </c>
      <c r="H39" s="166"/>
      <c r="I39" s="166"/>
      <c r="J39" s="166"/>
      <c r="K39" s="166"/>
    </row>
    <row r="40" spans="1:20" x14ac:dyDescent="0.25">
      <c r="A40" s="51"/>
      <c r="B40" s="52" t="s">
        <v>42</v>
      </c>
      <c r="C40" s="44" t="s">
        <v>35</v>
      </c>
      <c r="D40" s="48" t="s">
        <v>43</v>
      </c>
      <c r="E40" s="164">
        <f>IF($E$36&gt;100,$A40*$B$23,$A40*$C$23)</f>
        <v>0</v>
      </c>
      <c r="F40" s="165"/>
      <c r="G40" s="50" t="s">
        <v>44</v>
      </c>
      <c r="H40" s="166"/>
      <c r="I40" s="166"/>
      <c r="J40" s="166"/>
      <c r="K40" s="166"/>
      <c r="M40" s="94" t="s">
        <v>67</v>
      </c>
      <c r="N40" s="94"/>
      <c r="O40" s="94"/>
      <c r="P40" s="94"/>
      <c r="Q40" s="94"/>
      <c r="R40" s="94"/>
      <c r="S40" s="94"/>
      <c r="T40" s="94"/>
    </row>
    <row r="41" spans="1:20" x14ac:dyDescent="0.25">
      <c r="A41" s="51"/>
      <c r="B41" s="40" t="s">
        <v>42</v>
      </c>
      <c r="C41" s="59" t="s">
        <v>36</v>
      </c>
      <c r="D41" s="48" t="s">
        <v>43</v>
      </c>
      <c r="E41" s="165"/>
      <c r="F41" s="164">
        <f>IF($E$36&gt;100,$A41*$B$23,$A41*$C$23)</f>
        <v>0</v>
      </c>
      <c r="G41" s="50" t="s">
        <v>45</v>
      </c>
      <c r="H41" s="166"/>
      <c r="I41" s="166"/>
      <c r="J41" s="166"/>
      <c r="K41" s="166"/>
    </row>
    <row r="42" spans="1:20" x14ac:dyDescent="0.25">
      <c r="A42" s="109" t="s">
        <v>46</v>
      </c>
      <c r="B42" s="110"/>
      <c r="C42" s="86"/>
      <c r="D42" s="48" t="s">
        <v>47</v>
      </c>
      <c r="E42" s="166"/>
      <c r="F42" s="166"/>
      <c r="G42" s="50"/>
      <c r="H42" s="166"/>
      <c r="I42" s="166"/>
      <c r="J42" s="166"/>
      <c r="K42" s="166"/>
    </row>
    <row r="43" spans="1:20" x14ac:dyDescent="0.25">
      <c r="A43" s="109" t="s">
        <v>48</v>
      </c>
      <c r="B43" s="110"/>
      <c r="C43" s="86"/>
      <c r="D43" s="48" t="s">
        <v>49</v>
      </c>
      <c r="E43" s="166"/>
      <c r="F43" s="166"/>
      <c r="G43" s="50" t="s">
        <v>50</v>
      </c>
      <c r="H43" s="166"/>
      <c r="I43" s="166"/>
      <c r="J43" s="166"/>
      <c r="K43" s="166"/>
    </row>
    <row r="44" spans="1:20" ht="15.75" x14ac:dyDescent="0.25">
      <c r="A44" s="40" t="s">
        <v>55</v>
      </c>
      <c r="B44" s="40" t="s">
        <v>34</v>
      </c>
      <c r="C44" s="40"/>
      <c r="D44" s="48"/>
      <c r="E44" s="164"/>
      <c r="F44" s="164"/>
      <c r="G44" s="56"/>
      <c r="H44" s="166"/>
      <c r="I44" s="166"/>
      <c r="J44" s="166"/>
      <c r="K44" s="166"/>
    </row>
    <row r="45" spans="1:20" x14ac:dyDescent="0.25">
      <c r="A45" s="66"/>
      <c r="B45" s="47"/>
      <c r="C45" s="47"/>
      <c r="D45" s="48" t="s">
        <v>39</v>
      </c>
      <c r="E45" s="163"/>
      <c r="F45" s="163"/>
      <c r="G45" s="50" t="s">
        <v>40</v>
      </c>
      <c r="H45" s="166" t="s">
        <v>41</v>
      </c>
      <c r="I45" s="166"/>
      <c r="J45" s="166"/>
      <c r="K45" s="166"/>
    </row>
    <row r="46" spans="1:20" ht="15.75" x14ac:dyDescent="0.25">
      <c r="A46" s="51"/>
      <c r="B46" s="40" t="s">
        <v>42</v>
      </c>
      <c r="C46" s="44" t="s">
        <v>35</v>
      </c>
      <c r="D46" s="48" t="s">
        <v>43</v>
      </c>
      <c r="E46" s="164">
        <f>IF($E$36&gt;100,$A46*$B$23,$A46*$C$23)</f>
        <v>0</v>
      </c>
      <c r="F46" s="165"/>
      <c r="G46" s="50" t="s">
        <v>44</v>
      </c>
      <c r="H46" s="166"/>
      <c r="I46" s="166"/>
      <c r="J46" s="167"/>
      <c r="K46" s="166"/>
    </row>
    <row r="47" spans="1:20" ht="15.75" x14ac:dyDescent="0.25">
      <c r="A47" s="51"/>
      <c r="B47" s="40" t="s">
        <v>42</v>
      </c>
      <c r="C47" s="59" t="s">
        <v>36</v>
      </c>
      <c r="D47" s="48" t="s">
        <v>43</v>
      </c>
      <c r="E47" s="165"/>
      <c r="F47" s="164">
        <f>IF($E$36&gt;100,$A47*$B$23,$A47*$C$23)</f>
        <v>0</v>
      </c>
      <c r="G47" s="50" t="s">
        <v>45</v>
      </c>
      <c r="H47" s="166"/>
      <c r="I47" s="166"/>
      <c r="J47" s="167"/>
      <c r="K47" s="166"/>
    </row>
    <row r="48" spans="1:20" x14ac:dyDescent="0.25">
      <c r="A48" s="109" t="s">
        <v>46</v>
      </c>
      <c r="B48" s="110"/>
      <c r="C48" s="86"/>
      <c r="D48" s="48" t="s">
        <v>47</v>
      </c>
      <c r="E48" s="166"/>
      <c r="F48" s="166"/>
      <c r="G48" s="50"/>
      <c r="H48" s="166"/>
      <c r="I48" s="166"/>
      <c r="J48" s="166"/>
      <c r="K48" s="166"/>
    </row>
    <row r="49" spans="1:11" x14ac:dyDescent="0.25">
      <c r="A49" s="109" t="s">
        <v>48</v>
      </c>
      <c r="B49" s="110"/>
      <c r="C49" s="86"/>
      <c r="D49" s="48" t="s">
        <v>49</v>
      </c>
      <c r="E49" s="166"/>
      <c r="F49" s="166"/>
      <c r="G49" s="50" t="s">
        <v>50</v>
      </c>
      <c r="H49" s="166"/>
      <c r="I49" s="166"/>
      <c r="J49" s="166"/>
      <c r="K49" s="166"/>
    </row>
    <row r="50" spans="1:11" ht="15.75" x14ac:dyDescent="0.25">
      <c r="A50" s="40" t="s">
        <v>55</v>
      </c>
      <c r="B50" s="40" t="s">
        <v>34</v>
      </c>
      <c r="C50" s="40"/>
      <c r="D50" s="48"/>
      <c r="E50" s="164"/>
      <c r="F50" s="164"/>
      <c r="G50" s="56"/>
      <c r="H50" s="166"/>
      <c r="I50" s="166"/>
      <c r="J50" s="166"/>
      <c r="K50" s="166"/>
    </row>
    <row r="51" spans="1:11" x14ac:dyDescent="0.25">
      <c r="A51" s="66"/>
      <c r="B51" s="47"/>
      <c r="C51" s="47"/>
      <c r="D51" s="48" t="s">
        <v>39</v>
      </c>
      <c r="E51" s="163"/>
      <c r="F51" s="163"/>
      <c r="G51" s="50" t="s">
        <v>40</v>
      </c>
      <c r="H51" s="166" t="s">
        <v>41</v>
      </c>
      <c r="I51" s="166"/>
      <c r="J51" s="166"/>
      <c r="K51" s="166"/>
    </row>
    <row r="52" spans="1:11" x14ac:dyDescent="0.25">
      <c r="A52" s="51"/>
      <c r="B52" s="40" t="s">
        <v>42</v>
      </c>
      <c r="C52" s="44" t="s">
        <v>35</v>
      </c>
      <c r="D52" s="48" t="s">
        <v>43</v>
      </c>
      <c r="E52" s="164">
        <f>IF($E$36&gt;100,$A52*$B$23,$A52*$C$23)</f>
        <v>0</v>
      </c>
      <c r="F52" s="165"/>
      <c r="G52" s="50" t="s">
        <v>44</v>
      </c>
      <c r="H52" s="166"/>
      <c r="I52" s="166"/>
      <c r="J52" s="166"/>
      <c r="K52" s="166"/>
    </row>
    <row r="53" spans="1:11" x14ac:dyDescent="0.25">
      <c r="A53" s="51"/>
      <c r="B53" s="40" t="s">
        <v>42</v>
      </c>
      <c r="C53" s="59" t="s">
        <v>36</v>
      </c>
      <c r="D53" s="48" t="s">
        <v>43</v>
      </c>
      <c r="E53" s="165"/>
      <c r="F53" s="164">
        <f>IF($E$36&gt;100,$A53*$B$23,$A53*$C$23)</f>
        <v>0</v>
      </c>
      <c r="G53" s="50" t="s">
        <v>45</v>
      </c>
      <c r="H53" s="166"/>
      <c r="I53" s="166"/>
      <c r="J53" s="166"/>
      <c r="K53" s="166"/>
    </row>
    <row r="54" spans="1:11" x14ac:dyDescent="0.25">
      <c r="A54" s="109" t="s">
        <v>46</v>
      </c>
      <c r="B54" s="110"/>
      <c r="C54" s="54"/>
      <c r="D54" s="48" t="s">
        <v>47</v>
      </c>
      <c r="E54" s="166"/>
      <c r="F54" s="166"/>
      <c r="G54" s="50"/>
      <c r="H54" s="166"/>
      <c r="I54" s="166"/>
      <c r="J54" s="166"/>
      <c r="K54" s="166"/>
    </row>
    <row r="55" spans="1:11" x14ac:dyDescent="0.25">
      <c r="A55" s="109" t="s">
        <v>48</v>
      </c>
      <c r="B55" s="110"/>
      <c r="C55" s="55"/>
      <c r="D55" s="48" t="s">
        <v>49</v>
      </c>
      <c r="E55" s="166"/>
      <c r="F55" s="166"/>
      <c r="G55" s="50" t="s">
        <v>50</v>
      </c>
      <c r="H55" s="166"/>
      <c r="I55" s="166"/>
      <c r="J55" s="166"/>
      <c r="K55" s="166"/>
    </row>
    <row r="56" spans="1:11" ht="15.75" x14ac:dyDescent="0.25">
      <c r="A56" s="40" t="s">
        <v>55</v>
      </c>
      <c r="B56" s="40" t="s">
        <v>34</v>
      </c>
      <c r="C56" s="40"/>
      <c r="D56" s="48"/>
      <c r="E56" s="164"/>
      <c r="F56" s="164"/>
      <c r="G56" s="56"/>
      <c r="H56" s="166"/>
      <c r="I56" s="166"/>
      <c r="J56" s="166"/>
      <c r="K56" s="166"/>
    </row>
    <row r="57" spans="1:11" x14ac:dyDescent="0.25">
      <c r="A57" s="66"/>
      <c r="B57" s="47"/>
      <c r="C57" s="47"/>
      <c r="D57" s="48" t="s">
        <v>39</v>
      </c>
      <c r="E57" s="163"/>
      <c r="F57" s="163"/>
      <c r="G57" s="50" t="s">
        <v>40</v>
      </c>
      <c r="H57" s="166"/>
      <c r="I57" s="166"/>
      <c r="J57" s="166"/>
      <c r="K57" s="166"/>
    </row>
    <row r="58" spans="1:11" x14ac:dyDescent="0.25">
      <c r="A58" s="51"/>
      <c r="B58" s="40" t="s">
        <v>42</v>
      </c>
      <c r="C58" s="44" t="s">
        <v>35</v>
      </c>
      <c r="D58" s="48" t="s">
        <v>43</v>
      </c>
      <c r="E58" s="164">
        <f>IF($E$36&gt;100,$A58*$B$23,$A58*$C$23)</f>
        <v>0</v>
      </c>
      <c r="F58" s="165"/>
      <c r="G58" s="50" t="s">
        <v>44</v>
      </c>
      <c r="H58" s="166"/>
      <c r="I58" s="166"/>
      <c r="J58" s="166"/>
      <c r="K58" s="166"/>
    </row>
    <row r="59" spans="1:11" x14ac:dyDescent="0.25">
      <c r="A59" s="51"/>
      <c r="B59" s="40" t="s">
        <v>42</v>
      </c>
      <c r="C59" s="59" t="s">
        <v>36</v>
      </c>
      <c r="D59" s="48" t="s">
        <v>43</v>
      </c>
      <c r="E59" s="165"/>
      <c r="F59" s="164">
        <f>IF($E$36&gt;100,$A59*$B$23,$A59*$C$23)</f>
        <v>0</v>
      </c>
      <c r="G59" s="50" t="s">
        <v>45</v>
      </c>
      <c r="H59" s="166"/>
      <c r="I59" s="166"/>
      <c r="J59" s="166"/>
      <c r="K59" s="166"/>
    </row>
    <row r="60" spans="1:11" x14ac:dyDescent="0.25">
      <c r="A60" s="109" t="s">
        <v>46</v>
      </c>
      <c r="B60" s="110"/>
      <c r="C60" s="54"/>
      <c r="D60" s="48" t="s">
        <v>47</v>
      </c>
      <c r="E60" s="166"/>
      <c r="F60" s="166"/>
      <c r="G60" s="50"/>
      <c r="H60" s="166"/>
      <c r="I60" s="166"/>
      <c r="J60" s="166"/>
      <c r="K60" s="166"/>
    </row>
    <row r="61" spans="1:11" x14ac:dyDescent="0.25">
      <c r="A61" s="109" t="s">
        <v>48</v>
      </c>
      <c r="B61" s="110"/>
      <c r="C61" s="55"/>
      <c r="D61" s="48" t="s">
        <v>49</v>
      </c>
      <c r="E61" s="166"/>
      <c r="F61" s="166"/>
      <c r="G61" s="50" t="s">
        <v>50</v>
      </c>
      <c r="H61" s="166"/>
      <c r="I61" s="166"/>
      <c r="J61" s="166"/>
      <c r="K61" s="166"/>
    </row>
    <row r="62" spans="1:11" ht="15.75" x14ac:dyDescent="0.25">
      <c r="A62" s="40" t="s">
        <v>55</v>
      </c>
      <c r="B62" s="40" t="s">
        <v>34</v>
      </c>
      <c r="C62" s="40"/>
      <c r="D62" s="48"/>
      <c r="E62" s="164"/>
      <c r="F62" s="164"/>
      <c r="G62" s="56"/>
      <c r="H62" s="166"/>
      <c r="I62" s="166"/>
      <c r="J62" s="166"/>
      <c r="K62" s="166"/>
    </row>
    <row r="63" spans="1:11" x14ac:dyDescent="0.25">
      <c r="A63" s="66"/>
      <c r="B63" s="47"/>
      <c r="C63" s="47"/>
      <c r="D63" s="48" t="s">
        <v>39</v>
      </c>
      <c r="E63" s="163"/>
      <c r="F63" s="163"/>
      <c r="G63" s="50" t="s">
        <v>40</v>
      </c>
      <c r="H63" s="166" t="s">
        <v>41</v>
      </c>
      <c r="I63" s="166"/>
      <c r="J63" s="166"/>
      <c r="K63" s="166"/>
    </row>
    <row r="64" spans="1:11" x14ac:dyDescent="0.25">
      <c r="A64" s="51"/>
      <c r="B64" s="40" t="s">
        <v>42</v>
      </c>
      <c r="C64" s="44" t="s">
        <v>35</v>
      </c>
      <c r="D64" s="48" t="s">
        <v>43</v>
      </c>
      <c r="E64" s="164">
        <f>IF($E$36&gt;100,$A64*$B$23,$A64*$C$23)</f>
        <v>0</v>
      </c>
      <c r="F64" s="165"/>
      <c r="G64" s="50" t="s">
        <v>44</v>
      </c>
      <c r="H64" s="166" t="s">
        <v>41</v>
      </c>
      <c r="I64" s="166"/>
      <c r="J64" s="166"/>
      <c r="K64" s="166"/>
    </row>
    <row r="65" spans="1:11" x14ac:dyDescent="0.25">
      <c r="A65" s="51"/>
      <c r="B65" s="40" t="s">
        <v>42</v>
      </c>
      <c r="C65" s="59" t="s">
        <v>36</v>
      </c>
      <c r="D65" s="48" t="s">
        <v>43</v>
      </c>
      <c r="E65" s="165"/>
      <c r="F65" s="164">
        <f>IF($E$36&gt;100,$A65*$B$23,$A65*$C$23)</f>
        <v>0</v>
      </c>
      <c r="G65" s="50" t="s">
        <v>45</v>
      </c>
      <c r="H65" s="166"/>
      <c r="I65" s="166"/>
      <c r="J65" s="166"/>
      <c r="K65" s="166"/>
    </row>
    <row r="66" spans="1:11" x14ac:dyDescent="0.25">
      <c r="A66" s="109" t="s">
        <v>46</v>
      </c>
      <c r="B66" s="110"/>
      <c r="C66" s="54"/>
      <c r="D66" s="48" t="s">
        <v>47</v>
      </c>
      <c r="E66" s="166"/>
      <c r="F66" s="166"/>
      <c r="G66" s="50"/>
      <c r="H66" s="166"/>
      <c r="I66" s="166" t="s">
        <v>3</v>
      </c>
      <c r="J66" s="166"/>
      <c r="K66" s="166"/>
    </row>
    <row r="67" spans="1:11" x14ac:dyDescent="0.25">
      <c r="A67" s="170" t="s">
        <v>48</v>
      </c>
      <c r="B67" s="173"/>
      <c r="C67" s="55"/>
      <c r="D67" s="48" t="s">
        <v>49</v>
      </c>
      <c r="E67" s="166"/>
      <c r="F67" s="166"/>
      <c r="G67" s="50" t="s">
        <v>50</v>
      </c>
      <c r="H67" s="166"/>
      <c r="I67" s="166"/>
      <c r="J67" s="166"/>
      <c r="K67" s="166"/>
    </row>
    <row r="68" spans="1:11" ht="15.75" x14ac:dyDescent="0.25">
      <c r="A68" s="171" t="s">
        <v>68</v>
      </c>
      <c r="B68" s="175" t="s">
        <v>69</v>
      </c>
      <c r="C68" s="20" t="s">
        <v>51</v>
      </c>
      <c r="D68" s="20"/>
      <c r="E68" s="57">
        <f>SUM(E39:E67)</f>
        <v>0</v>
      </c>
      <c r="F68" s="57">
        <f t="shared" ref="F68:K68" si="0">SUM(F39:F67)</f>
        <v>0</v>
      </c>
      <c r="G68" s="57"/>
      <c r="H68" s="57">
        <f t="shared" si="0"/>
        <v>0</v>
      </c>
      <c r="I68" s="57">
        <f t="shared" si="0"/>
        <v>0</v>
      </c>
      <c r="J68" s="57"/>
      <c r="K68" s="57">
        <f t="shared" si="0"/>
        <v>0</v>
      </c>
    </row>
    <row r="69" spans="1:11" ht="15.75" x14ac:dyDescent="0.25">
      <c r="A69" s="172">
        <f>SUM(A65+A64+A59+A58+A53+A52+A47+A46+A41+A40)</f>
        <v>0</v>
      </c>
      <c r="B69" s="176">
        <f>(+A40+A41+A46+A47+A52+A53+A58+A59+A64+A65)-E36</f>
        <v>0</v>
      </c>
      <c r="C69" s="20"/>
      <c r="D69" s="20"/>
      <c r="E69" s="169">
        <f>+E40+E46+E52+E58+E64</f>
        <v>0</v>
      </c>
      <c r="F69" s="169">
        <f>+F41+F47+F53+F59+F65</f>
        <v>0</v>
      </c>
      <c r="G69" s="20"/>
      <c r="H69" s="20"/>
      <c r="I69" s="20"/>
      <c r="J69" s="20"/>
      <c r="K69" s="20"/>
    </row>
    <row r="70" spans="1:11" x14ac:dyDescent="0.25">
      <c r="A70" s="177" t="str">
        <f>IF(B69&gt;0,"Mileage Error - does not equal roundtrip miles","")</f>
        <v/>
      </c>
      <c r="B70" s="174"/>
      <c r="C70" s="1" t="s">
        <v>57</v>
      </c>
      <c r="D70" s="1"/>
      <c r="E70" s="168">
        <f>+E69+F69-F36</f>
        <v>0</v>
      </c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D72" s="1"/>
      <c r="E72" s="1"/>
      <c r="F72" s="1"/>
      <c r="G72" s="1"/>
      <c r="H72" s="1"/>
      <c r="I72" s="1"/>
      <c r="J72" s="1"/>
      <c r="K72" s="1"/>
    </row>
    <row r="73" spans="1:11" ht="15.75" x14ac:dyDescent="0.25">
      <c r="A73" s="58" t="s">
        <v>52</v>
      </c>
      <c r="C73" s="1"/>
      <c r="D73" s="1"/>
      <c r="E73" s="1"/>
      <c r="F73" s="1"/>
      <c r="G73" s="1"/>
      <c r="H73" s="1"/>
      <c r="I73" s="1"/>
      <c r="J73" s="1"/>
      <c r="K73" s="1"/>
    </row>
  </sheetData>
  <sheetProtection algorithmName="SHA-512" hashValue="e5td2o7mC9635A+NMITl/SjkQGvKL/3GT1ddgJg5JCHVuXvUoPij/e5oiqBOo7zpRnCiVXAfOcu99vN82fCeKQ==" saltValue="S0WHkPE7WTDwxOpYdTgJHQ==" spinCount="100000" sheet="1" objects="1" scenarios="1"/>
  <mergeCells count="31">
    <mergeCell ref="D20:F20"/>
    <mergeCell ref="A9:E9"/>
    <mergeCell ref="G9:I9"/>
    <mergeCell ref="J9:K9"/>
    <mergeCell ref="A12:E12"/>
    <mergeCell ref="A15:D15"/>
    <mergeCell ref="F15:I15"/>
    <mergeCell ref="A35:K35"/>
    <mergeCell ref="A42:B42"/>
    <mergeCell ref="A43:B43"/>
    <mergeCell ref="A48:B48"/>
    <mergeCell ref="A26:E26"/>
    <mergeCell ref="A27:E27"/>
    <mergeCell ref="A28:E28"/>
    <mergeCell ref="A29:E29"/>
    <mergeCell ref="A67:B67"/>
    <mergeCell ref="A1:K1"/>
    <mergeCell ref="A2:K2"/>
    <mergeCell ref="H37:I37"/>
    <mergeCell ref="E37:F37"/>
    <mergeCell ref="A5:K5"/>
    <mergeCell ref="F12:J12"/>
    <mergeCell ref="A3:K3"/>
    <mergeCell ref="B20:C20"/>
    <mergeCell ref="A49:B49"/>
    <mergeCell ref="A54:B54"/>
    <mergeCell ref="A55:B55"/>
    <mergeCell ref="A60:B60"/>
    <mergeCell ref="A61:B61"/>
    <mergeCell ref="A66:B66"/>
    <mergeCell ref="A30:E30"/>
  </mergeCells>
  <conditionalFormatting sqref="K26">
    <cfRule type="containsText" dxfId="5" priority="2" operator="containsText" text="ERROR">
      <formula>NOT(ISERROR(SEARCH("ERROR",K26)))</formula>
    </cfRule>
  </conditionalFormatting>
  <conditionalFormatting sqref="C70:E70 B69 A70">
    <cfRule type="containsText" dxfId="4" priority="1" operator="containsText" text="Mileage Error">
      <formula>NOT(ISERROR(SEARCH("Mileage Error",A69)))</formula>
    </cfRule>
  </conditionalFormatting>
  <dataValidations count="1">
    <dataValidation showInputMessage="1" showErrorMessage="1" errorTitle="Round Trip Required cell E36" error="You must fill out cell E36 for the mileage to calculate" promptTitle="Daily Mileage Input" prompt="You must first fill out the roudtrip mileage before entering daily miles. " sqref="A40:A41 A46:A47 A52:A53 A58:A59 A64:A65"/>
  </dataValidations>
  <pageMargins left="0.47" right="0.1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3"/>
  <sheetViews>
    <sheetView zoomScale="115" zoomScaleNormal="115" workbookViewId="0">
      <selection activeCell="A26" sqref="A26:E26"/>
    </sheetView>
  </sheetViews>
  <sheetFormatPr defaultRowHeight="15" x14ac:dyDescent="0.25"/>
  <cols>
    <col min="1" max="1" width="14.28515625" style="1" customWidth="1"/>
    <col min="2" max="2" width="18.42578125" style="1" customWidth="1"/>
    <col min="3" max="3" width="17.5703125" style="1" customWidth="1"/>
    <col min="4" max="4" width="4.140625" style="1" customWidth="1"/>
    <col min="5" max="5" width="15.85546875" style="1" customWidth="1"/>
    <col min="6" max="6" width="16.7109375" style="1" customWidth="1"/>
    <col min="7" max="7" width="2.28515625" style="1" bestFit="1" customWidth="1"/>
    <col min="8" max="8" width="19.140625" style="1" customWidth="1"/>
    <col min="9" max="9" width="16" style="1" customWidth="1"/>
    <col min="10" max="10" width="18" style="1" customWidth="1"/>
    <col min="11" max="11" width="16.42578125" style="1" customWidth="1"/>
    <col min="12" max="16384" width="9.140625" style="1"/>
  </cols>
  <sheetData>
    <row r="1" spans="1:11" ht="27.75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8" x14ac:dyDescent="0.25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8" x14ac:dyDescent="0.25">
      <c r="A3" s="112" t="s">
        <v>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5" spans="1:11" s="95" customFormat="1" ht="60" customHeight="1" x14ac:dyDescent="0.3">
      <c r="A5" s="117" t="s">
        <v>60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3" t="s">
        <v>1</v>
      </c>
      <c r="D8" s="2"/>
      <c r="F8" s="67" t="s">
        <v>2</v>
      </c>
      <c r="G8" s="2" t="s">
        <v>3</v>
      </c>
      <c r="H8" s="29" t="s">
        <v>4</v>
      </c>
      <c r="I8" s="4"/>
      <c r="J8" s="90" t="s">
        <v>5</v>
      </c>
      <c r="K8" s="2"/>
    </row>
    <row r="9" spans="1:11" x14ac:dyDescent="0.25">
      <c r="A9" s="149"/>
      <c r="B9" s="150"/>
      <c r="C9" s="150"/>
      <c r="D9" s="150"/>
      <c r="E9" s="151"/>
      <c r="F9" s="96"/>
      <c r="G9" s="152"/>
      <c r="H9" s="153"/>
      <c r="I9" s="154"/>
      <c r="J9" s="155"/>
      <c r="K9" s="156"/>
    </row>
    <row r="11" spans="1:11" x14ac:dyDescent="0.25">
      <c r="A11" s="3" t="s">
        <v>6</v>
      </c>
      <c r="E11" s="1" t="s">
        <v>3</v>
      </c>
      <c r="I11" s="6"/>
      <c r="J11" s="6"/>
      <c r="K11" s="6"/>
    </row>
    <row r="12" spans="1:11" x14ac:dyDescent="0.2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8"/>
    </row>
    <row r="14" spans="1:11" x14ac:dyDescent="0.25">
      <c r="A14" s="3" t="s">
        <v>7</v>
      </c>
      <c r="F14" s="69" t="s">
        <v>8</v>
      </c>
      <c r="G14" s="9"/>
      <c r="H14" s="9"/>
      <c r="I14" s="9"/>
      <c r="J14" s="9"/>
      <c r="K14" s="9"/>
    </row>
    <row r="15" spans="1:11" x14ac:dyDescent="0.25">
      <c r="A15" s="158"/>
      <c r="B15" s="158"/>
      <c r="C15" s="158"/>
      <c r="D15" s="158"/>
      <c r="E15" s="8"/>
      <c r="F15" s="159"/>
      <c r="G15" s="157"/>
      <c r="H15" s="157"/>
      <c r="I15" s="157"/>
      <c r="J15" s="7"/>
      <c r="K15" s="7"/>
    </row>
    <row r="16" spans="1:11" x14ac:dyDescent="0.25">
      <c r="A16" s="70" t="s">
        <v>9</v>
      </c>
      <c r="B16" s="11"/>
      <c r="C16" s="10"/>
      <c r="D16" s="10"/>
      <c r="E16" s="10"/>
      <c r="F16" s="11"/>
      <c r="G16" s="11"/>
      <c r="H16" s="71" t="s">
        <v>10</v>
      </c>
      <c r="I16" s="11"/>
      <c r="J16" s="11"/>
      <c r="K16" s="11"/>
    </row>
    <row r="17" spans="1:11" x14ac:dyDescent="0.25">
      <c r="A17" s="80"/>
      <c r="B17" s="11"/>
      <c r="C17" s="81"/>
      <c r="D17" s="81"/>
      <c r="E17" s="81"/>
      <c r="F17" s="11"/>
      <c r="G17" s="11"/>
      <c r="H17" s="71"/>
      <c r="I17" s="11"/>
      <c r="J17" s="11"/>
      <c r="K17" s="11"/>
    </row>
    <row r="18" spans="1:11" x14ac:dyDescent="0.25">
      <c r="A18" s="97"/>
      <c r="B18" s="97"/>
      <c r="C18" s="97"/>
      <c r="D18" s="7"/>
      <c r="E18" s="98"/>
      <c r="H18" s="97" t="s">
        <v>11</v>
      </c>
      <c r="I18" s="97"/>
      <c r="J18" s="97"/>
      <c r="K18" s="98"/>
    </row>
    <row r="19" spans="1:11" x14ac:dyDescent="0.25">
      <c r="A19" s="74" t="s">
        <v>12</v>
      </c>
      <c r="E19" s="74" t="s">
        <v>13</v>
      </c>
      <c r="F19" s="6"/>
      <c r="G19" s="6"/>
      <c r="H19" s="72" t="s">
        <v>14</v>
      </c>
      <c r="J19" s="14"/>
      <c r="K19" s="74" t="s">
        <v>13</v>
      </c>
    </row>
    <row r="20" spans="1:11" ht="15.75" thickBot="1" x14ac:dyDescent="0.3">
      <c r="H20" s="16" t="s">
        <v>15</v>
      </c>
      <c r="J20" s="14"/>
      <c r="K20" s="15"/>
    </row>
    <row r="21" spans="1:11" ht="15.75" thickBot="1" x14ac:dyDescent="0.3">
      <c r="B21" s="75" t="s">
        <v>54</v>
      </c>
      <c r="C21" s="76" t="s">
        <v>53</v>
      </c>
      <c r="E21" s="14"/>
      <c r="H21" s="73" t="s">
        <v>16</v>
      </c>
      <c r="J21" s="14"/>
      <c r="K21" s="74" t="s">
        <v>13</v>
      </c>
    </row>
    <row r="22" spans="1:11" ht="15.75" thickBot="1" x14ac:dyDescent="0.3">
      <c r="A22" s="83" t="s">
        <v>56</v>
      </c>
      <c r="B22" s="77" t="s">
        <v>62</v>
      </c>
      <c r="C22" s="77" t="s">
        <v>61</v>
      </c>
      <c r="E22" s="14"/>
      <c r="H22" s="16" t="s">
        <v>15</v>
      </c>
      <c r="J22" s="14"/>
      <c r="K22" s="15"/>
    </row>
    <row r="23" spans="1:11" ht="15.75" thickBot="1" x14ac:dyDescent="0.3">
      <c r="A23" s="84">
        <v>43466</v>
      </c>
      <c r="B23" s="78">
        <v>0.33</v>
      </c>
      <c r="C23" s="79">
        <v>0.57999999999999996</v>
      </c>
      <c r="E23" s="14"/>
      <c r="H23" s="22" t="s">
        <v>17</v>
      </c>
      <c r="I23" s="18"/>
      <c r="J23" s="18"/>
      <c r="K23" s="74" t="s">
        <v>13</v>
      </c>
    </row>
    <row r="24" spans="1:11" x14ac:dyDescent="0.25">
      <c r="A24" s="17"/>
      <c r="B24" s="18"/>
      <c r="C24" s="18"/>
      <c r="D24" s="17"/>
      <c r="E24" s="6"/>
      <c r="F24" s="18"/>
      <c r="G24" s="17"/>
    </row>
    <row r="25" spans="1:11" ht="16.5" thickBot="1" x14ac:dyDescent="0.3">
      <c r="B25" s="19" t="s">
        <v>18</v>
      </c>
      <c r="D25" s="20"/>
      <c r="E25" s="60"/>
      <c r="F25" s="13" t="s">
        <v>19</v>
      </c>
      <c r="K25" s="21"/>
    </row>
    <row r="26" spans="1:11" ht="15.75" x14ac:dyDescent="0.25">
      <c r="A26" s="160"/>
      <c r="B26" s="161"/>
      <c r="C26" s="161"/>
      <c r="D26" s="161"/>
      <c r="E26" s="162"/>
      <c r="J26" s="22" t="s">
        <v>20</v>
      </c>
      <c r="K26" s="23" t="str">
        <f>IF(E70=0,(F36+H68+I68+K68),"ERROR see A70&gt;&gt;&gt;")</f>
        <v>ERROR see A70&gt;&gt;&gt;</v>
      </c>
    </row>
    <row r="27" spans="1:11" ht="16.5" thickBot="1" x14ac:dyDescent="0.3">
      <c r="A27" s="143"/>
      <c r="B27" s="144"/>
      <c r="C27" s="144"/>
      <c r="D27" s="144"/>
      <c r="E27" s="145"/>
      <c r="J27" s="24" t="s">
        <v>3</v>
      </c>
      <c r="K27" s="25"/>
    </row>
    <row r="28" spans="1:11" ht="15.75" thickBot="1" x14ac:dyDescent="0.3">
      <c r="A28" s="143"/>
      <c r="B28" s="144"/>
      <c r="C28" s="144"/>
      <c r="D28" s="144"/>
      <c r="E28" s="145"/>
      <c r="J28" s="22" t="s">
        <v>21</v>
      </c>
      <c r="K28" s="99"/>
    </row>
    <row r="29" spans="1:11" ht="15.75" x14ac:dyDescent="0.25">
      <c r="A29" s="143"/>
      <c r="B29" s="144"/>
      <c r="C29" s="144"/>
      <c r="D29" s="144"/>
      <c r="E29" s="145"/>
      <c r="J29" s="24"/>
      <c r="K29" s="25"/>
    </row>
    <row r="30" spans="1:11" ht="16.5" thickBot="1" x14ac:dyDescent="0.3">
      <c r="A30" s="146"/>
      <c r="B30" s="147"/>
      <c r="C30" s="147"/>
      <c r="D30" s="147"/>
      <c r="E30" s="148"/>
      <c r="I30" s="13" t="s">
        <v>3</v>
      </c>
      <c r="J30" s="22" t="s">
        <v>22</v>
      </c>
      <c r="K30" s="23" t="e">
        <f>+K26-K28</f>
        <v>#VALUE!</v>
      </c>
    </row>
    <row r="31" spans="1:11" ht="29.25" customHeight="1" x14ac:dyDescent="0.25">
      <c r="I31" s="13"/>
      <c r="J31" s="38" t="s">
        <v>23</v>
      </c>
      <c r="K31" s="27"/>
    </row>
    <row r="32" spans="1:11" x14ac:dyDescent="0.25">
      <c r="A32" s="28" t="s">
        <v>24</v>
      </c>
      <c r="B32" s="28" t="s">
        <v>24</v>
      </c>
      <c r="C32" s="28" t="s">
        <v>24</v>
      </c>
      <c r="D32" s="28" t="s">
        <v>24</v>
      </c>
      <c r="E32" s="28" t="s">
        <v>24</v>
      </c>
      <c r="F32" s="28" t="s">
        <v>24</v>
      </c>
      <c r="G32" s="28" t="s">
        <v>24</v>
      </c>
      <c r="H32" s="28" t="s">
        <v>24</v>
      </c>
      <c r="I32" s="28" t="s">
        <v>24</v>
      </c>
      <c r="J32" s="28" t="s">
        <v>24</v>
      </c>
      <c r="K32" s="28" t="s">
        <v>24</v>
      </c>
    </row>
    <row r="33" spans="1:11" ht="15.75" x14ac:dyDescent="0.25">
      <c r="A33" s="29" t="s">
        <v>25</v>
      </c>
      <c r="B33" s="24"/>
      <c r="C33" s="24"/>
      <c r="D33" s="24"/>
      <c r="E33" s="24"/>
      <c r="F33" s="24"/>
      <c r="G33" s="20"/>
      <c r="H33" s="20"/>
      <c r="I33" s="20"/>
      <c r="J33" s="20"/>
      <c r="K33" s="20"/>
    </row>
    <row r="34" spans="1:11" ht="15.75" thickBot="1" x14ac:dyDescent="0.3">
      <c r="A34" s="28" t="s">
        <v>24</v>
      </c>
      <c r="B34" s="28" t="s">
        <v>24</v>
      </c>
      <c r="C34" s="28" t="s">
        <v>24</v>
      </c>
      <c r="D34" s="28" t="s">
        <v>24</v>
      </c>
      <c r="E34" s="28" t="s">
        <v>24</v>
      </c>
      <c r="F34" s="28" t="s">
        <v>24</v>
      </c>
      <c r="G34" s="28" t="s">
        <v>24</v>
      </c>
      <c r="H34" s="28" t="s">
        <v>24</v>
      </c>
      <c r="I34" s="28" t="s">
        <v>24</v>
      </c>
      <c r="J34" s="28" t="s">
        <v>24</v>
      </c>
      <c r="K34" s="28" t="s">
        <v>24</v>
      </c>
    </row>
    <row r="35" spans="1:11" ht="16.5" thickBot="1" x14ac:dyDescent="0.3">
      <c r="A35" s="123" t="s">
        <v>63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5"/>
    </row>
    <row r="36" spans="1:11" ht="16.5" thickBot="1" x14ac:dyDescent="0.3">
      <c r="A36" s="30"/>
      <c r="B36" s="31"/>
      <c r="C36" s="32" t="s">
        <v>26</v>
      </c>
      <c r="D36" s="33" t="s">
        <v>27</v>
      </c>
      <c r="E36" s="100">
        <v>230</v>
      </c>
      <c r="F36" s="35">
        <f>IF(E36&gt;100,E36*$B$23,E36*$C$23)</f>
        <v>75.900000000000006</v>
      </c>
      <c r="G36" s="31"/>
      <c r="H36" s="36" t="s">
        <v>28</v>
      </c>
      <c r="I36" s="31"/>
      <c r="J36" s="31"/>
      <c r="K36" s="37"/>
    </row>
    <row r="37" spans="1:11" x14ac:dyDescent="0.25">
      <c r="A37" s="65" t="s">
        <v>29</v>
      </c>
      <c r="C37" s="39"/>
      <c r="E37" s="115" t="s">
        <v>30</v>
      </c>
      <c r="F37" s="116"/>
      <c r="G37" s="62"/>
      <c r="H37" s="113" t="s">
        <v>31</v>
      </c>
      <c r="I37" s="114"/>
      <c r="J37" s="63" t="s">
        <v>32</v>
      </c>
      <c r="K37" s="64" t="s">
        <v>33</v>
      </c>
    </row>
    <row r="38" spans="1:11" x14ac:dyDescent="0.25">
      <c r="A38" s="40" t="s">
        <v>55</v>
      </c>
      <c r="B38" s="41" t="s">
        <v>34</v>
      </c>
      <c r="C38" s="39"/>
      <c r="D38" s="42"/>
      <c r="E38" s="43" t="s">
        <v>35</v>
      </c>
      <c r="F38" s="44" t="s">
        <v>36</v>
      </c>
      <c r="G38" s="39"/>
      <c r="H38" s="45" t="s">
        <v>35</v>
      </c>
      <c r="I38" s="45" t="s">
        <v>36</v>
      </c>
      <c r="J38" s="45" t="s">
        <v>37</v>
      </c>
      <c r="K38" s="46" t="s">
        <v>38</v>
      </c>
    </row>
    <row r="39" spans="1:11" x14ac:dyDescent="0.25">
      <c r="A39" s="101">
        <v>43495</v>
      </c>
      <c r="B39" s="102"/>
      <c r="C39" s="102"/>
      <c r="D39" s="48" t="s">
        <v>39</v>
      </c>
      <c r="E39" s="49"/>
      <c r="F39" s="49"/>
      <c r="G39" s="50" t="s">
        <v>40</v>
      </c>
      <c r="H39" s="103" t="s">
        <v>41</v>
      </c>
      <c r="I39" s="103"/>
      <c r="J39" s="103"/>
      <c r="K39" s="103"/>
    </row>
    <row r="40" spans="1:11" x14ac:dyDescent="0.25">
      <c r="A40" s="104">
        <v>90</v>
      </c>
      <c r="B40" s="52" t="s">
        <v>42</v>
      </c>
      <c r="C40" s="44" t="s">
        <v>35</v>
      </c>
      <c r="D40" s="48" t="s">
        <v>43</v>
      </c>
      <c r="E40" s="53">
        <f>IF($E$36&gt;100,$A40*$B$23,$A40*$C$23)</f>
        <v>29.700000000000003</v>
      </c>
      <c r="F40" s="61"/>
      <c r="G40" s="50" t="s">
        <v>44</v>
      </c>
      <c r="H40" s="105"/>
      <c r="I40" s="105"/>
      <c r="J40" s="103"/>
      <c r="K40" s="105"/>
    </row>
    <row r="41" spans="1:11" x14ac:dyDescent="0.25">
      <c r="A41" s="104">
        <v>20</v>
      </c>
      <c r="B41" s="40" t="s">
        <v>42</v>
      </c>
      <c r="C41" s="59" t="s">
        <v>36</v>
      </c>
      <c r="D41" s="48" t="s">
        <v>43</v>
      </c>
      <c r="E41" s="61"/>
      <c r="F41" s="53">
        <f>IF($E$36&gt;100,$A41*$B$23,$A41*$C$23)</f>
        <v>6.6000000000000005</v>
      </c>
      <c r="G41" s="50" t="s">
        <v>45</v>
      </c>
      <c r="H41" s="105"/>
      <c r="I41" s="105"/>
      <c r="J41" s="103"/>
      <c r="K41" s="105"/>
    </row>
    <row r="42" spans="1:11" x14ac:dyDescent="0.25">
      <c r="A42" s="109" t="s">
        <v>46</v>
      </c>
      <c r="B42" s="110"/>
      <c r="C42" s="106"/>
      <c r="D42" s="48" t="s">
        <v>47</v>
      </c>
      <c r="E42" s="53"/>
      <c r="F42" s="53"/>
      <c r="G42" s="50"/>
      <c r="H42" s="105"/>
      <c r="I42" s="105"/>
      <c r="J42" s="103"/>
      <c r="K42" s="105"/>
    </row>
    <row r="43" spans="1:11" x14ac:dyDescent="0.25">
      <c r="A43" s="109" t="s">
        <v>48</v>
      </c>
      <c r="B43" s="110"/>
      <c r="C43" s="107"/>
      <c r="D43" s="48" t="s">
        <v>49</v>
      </c>
      <c r="E43" s="53"/>
      <c r="F43" s="53"/>
      <c r="G43" s="50" t="s">
        <v>50</v>
      </c>
      <c r="H43" s="105"/>
      <c r="I43" s="105"/>
      <c r="J43" s="103"/>
      <c r="K43" s="105"/>
    </row>
    <row r="44" spans="1:11" ht="15.75" x14ac:dyDescent="0.25">
      <c r="A44" s="40" t="s">
        <v>55</v>
      </c>
      <c r="B44" s="40" t="s">
        <v>34</v>
      </c>
      <c r="C44" s="40"/>
      <c r="D44" s="48"/>
      <c r="E44" s="53"/>
      <c r="F44" s="53"/>
      <c r="G44" s="56"/>
      <c r="H44" s="105"/>
      <c r="I44" s="105"/>
      <c r="J44" s="103"/>
      <c r="K44" s="105"/>
    </row>
    <row r="45" spans="1:11" x14ac:dyDescent="0.25">
      <c r="A45" s="101">
        <v>43496</v>
      </c>
      <c r="B45" s="102"/>
      <c r="C45" s="102"/>
      <c r="D45" s="48" t="s">
        <v>39</v>
      </c>
      <c r="E45" s="53"/>
      <c r="F45" s="53"/>
      <c r="G45" s="50" t="s">
        <v>40</v>
      </c>
      <c r="H45" s="105" t="s">
        <v>41</v>
      </c>
      <c r="I45" s="105"/>
      <c r="J45" s="103"/>
      <c r="K45" s="105"/>
    </row>
    <row r="46" spans="1:11" ht="15.75" x14ac:dyDescent="0.25">
      <c r="A46" s="104"/>
      <c r="B46" s="40" t="s">
        <v>42</v>
      </c>
      <c r="C46" s="44" t="s">
        <v>35</v>
      </c>
      <c r="D46" s="48" t="s">
        <v>43</v>
      </c>
      <c r="E46" s="53">
        <f>IF($E$36&gt;100,$A46*$B$23,$A46*$C$23)</f>
        <v>0</v>
      </c>
      <c r="F46" s="61"/>
      <c r="G46" s="50" t="s">
        <v>44</v>
      </c>
      <c r="H46" s="105"/>
      <c r="I46" s="105"/>
      <c r="J46" s="108"/>
      <c r="K46" s="105"/>
    </row>
    <row r="47" spans="1:11" ht="15.75" x14ac:dyDescent="0.25">
      <c r="A47" s="104">
        <v>10</v>
      </c>
      <c r="B47" s="40" t="s">
        <v>42</v>
      </c>
      <c r="C47" s="59" t="s">
        <v>36</v>
      </c>
      <c r="D47" s="48" t="s">
        <v>43</v>
      </c>
      <c r="E47" s="61"/>
      <c r="F47" s="53">
        <f>IF($E$36&gt;100,$A47*$B$23,$A47*$C$23)</f>
        <v>3.3000000000000003</v>
      </c>
      <c r="G47" s="50" t="s">
        <v>45</v>
      </c>
      <c r="H47" s="105"/>
      <c r="I47" s="105"/>
      <c r="J47" s="108"/>
      <c r="K47" s="105"/>
    </row>
    <row r="48" spans="1:11" x14ac:dyDescent="0.25">
      <c r="A48" s="109" t="s">
        <v>46</v>
      </c>
      <c r="B48" s="110"/>
      <c r="C48" s="106"/>
      <c r="D48" s="48" t="s">
        <v>47</v>
      </c>
      <c r="E48" s="53"/>
      <c r="F48" s="53"/>
      <c r="G48" s="50"/>
      <c r="H48" s="105"/>
      <c r="I48" s="105"/>
      <c r="J48" s="103"/>
      <c r="K48" s="105"/>
    </row>
    <row r="49" spans="1:11" x14ac:dyDescent="0.25">
      <c r="A49" s="109" t="s">
        <v>48</v>
      </c>
      <c r="B49" s="110"/>
      <c r="C49" s="107"/>
      <c r="D49" s="48" t="s">
        <v>49</v>
      </c>
      <c r="E49" s="53"/>
      <c r="F49" s="53"/>
      <c r="G49" s="50" t="s">
        <v>50</v>
      </c>
      <c r="H49" s="105"/>
      <c r="I49" s="105"/>
      <c r="J49" s="103"/>
      <c r="K49" s="105"/>
    </row>
    <row r="50" spans="1:11" ht="15.75" x14ac:dyDescent="0.25">
      <c r="A50" s="40" t="s">
        <v>55</v>
      </c>
      <c r="B50" s="40" t="s">
        <v>34</v>
      </c>
      <c r="C50" s="40"/>
      <c r="D50" s="48"/>
      <c r="E50" s="53"/>
      <c r="F50" s="53"/>
      <c r="G50" s="56"/>
      <c r="H50" s="105"/>
      <c r="I50" s="105"/>
      <c r="J50" s="103"/>
      <c r="K50" s="105"/>
    </row>
    <row r="51" spans="1:11" x14ac:dyDescent="0.25">
      <c r="A51" s="101">
        <v>43497</v>
      </c>
      <c r="B51" s="102"/>
      <c r="C51" s="102"/>
      <c r="D51" s="48" t="s">
        <v>39</v>
      </c>
      <c r="E51" s="53"/>
      <c r="F51" s="53"/>
      <c r="G51" s="50" t="s">
        <v>40</v>
      </c>
      <c r="H51" s="105" t="s">
        <v>41</v>
      </c>
      <c r="I51" s="105"/>
      <c r="J51" s="103"/>
      <c r="K51" s="105"/>
    </row>
    <row r="52" spans="1:11" x14ac:dyDescent="0.25">
      <c r="A52" s="104"/>
      <c r="B52" s="40" t="s">
        <v>42</v>
      </c>
      <c r="C52" s="44" t="s">
        <v>35</v>
      </c>
      <c r="D52" s="48" t="s">
        <v>43</v>
      </c>
      <c r="E52" s="53">
        <f>IF($E$36&gt;100,$A52*$B$23,$A52*$C$23)</f>
        <v>0</v>
      </c>
      <c r="F52" s="61"/>
      <c r="G52" s="50" t="s">
        <v>44</v>
      </c>
      <c r="H52" s="105"/>
      <c r="I52" s="105"/>
      <c r="J52" s="103"/>
      <c r="K52" s="105"/>
    </row>
    <row r="53" spans="1:11" x14ac:dyDescent="0.25">
      <c r="A53" s="104">
        <v>10</v>
      </c>
      <c r="B53" s="40" t="s">
        <v>42</v>
      </c>
      <c r="C53" s="59" t="s">
        <v>36</v>
      </c>
      <c r="D53" s="48" t="s">
        <v>43</v>
      </c>
      <c r="E53" s="61"/>
      <c r="F53" s="53">
        <f>IF($E$36&gt;100,$A53*$B$23,$A53*$C$23)</f>
        <v>3.3000000000000003</v>
      </c>
      <c r="G53" s="50" t="s">
        <v>45</v>
      </c>
      <c r="H53" s="105"/>
      <c r="I53" s="105"/>
      <c r="J53" s="103"/>
      <c r="K53" s="105"/>
    </row>
    <row r="54" spans="1:11" x14ac:dyDescent="0.25">
      <c r="A54" s="109" t="s">
        <v>46</v>
      </c>
      <c r="B54" s="110"/>
      <c r="C54" s="106"/>
      <c r="D54" s="48" t="s">
        <v>47</v>
      </c>
      <c r="E54" s="53"/>
      <c r="F54" s="53"/>
      <c r="G54" s="50"/>
      <c r="H54" s="105"/>
      <c r="I54" s="105"/>
      <c r="J54" s="103"/>
      <c r="K54" s="105"/>
    </row>
    <row r="55" spans="1:11" x14ac:dyDescent="0.25">
      <c r="A55" s="109" t="s">
        <v>48</v>
      </c>
      <c r="B55" s="110"/>
      <c r="C55" s="107"/>
      <c r="D55" s="48" t="s">
        <v>49</v>
      </c>
      <c r="E55" s="53"/>
      <c r="F55" s="53"/>
      <c r="G55" s="50" t="s">
        <v>50</v>
      </c>
      <c r="H55" s="105"/>
      <c r="I55" s="105"/>
      <c r="J55" s="103"/>
      <c r="K55" s="105"/>
    </row>
    <row r="56" spans="1:11" ht="15.75" x14ac:dyDescent="0.25">
      <c r="A56" s="40" t="s">
        <v>55</v>
      </c>
      <c r="B56" s="40" t="s">
        <v>34</v>
      </c>
      <c r="C56" s="40"/>
      <c r="D56" s="48"/>
      <c r="E56" s="53"/>
      <c r="F56" s="53"/>
      <c r="G56" s="56"/>
      <c r="H56" s="105"/>
      <c r="I56" s="105"/>
      <c r="J56" s="103"/>
      <c r="K56" s="105"/>
    </row>
    <row r="57" spans="1:11" x14ac:dyDescent="0.25">
      <c r="A57" s="101">
        <v>43498</v>
      </c>
      <c r="B57" s="102"/>
      <c r="C57" s="102"/>
      <c r="D57" s="48" t="s">
        <v>39</v>
      </c>
      <c r="E57" s="53"/>
      <c r="F57" s="53"/>
      <c r="G57" s="50" t="s">
        <v>40</v>
      </c>
      <c r="H57" s="105"/>
      <c r="I57" s="105"/>
      <c r="J57" s="103"/>
      <c r="K57" s="105"/>
    </row>
    <row r="58" spans="1:11" x14ac:dyDescent="0.25">
      <c r="A58" s="104"/>
      <c r="B58" s="40" t="s">
        <v>42</v>
      </c>
      <c r="C58" s="44" t="s">
        <v>35</v>
      </c>
      <c r="D58" s="48" t="s">
        <v>43</v>
      </c>
      <c r="E58" s="53">
        <f>IF($E$36&gt;100,$A58*$B$23,$A58*$C$23)</f>
        <v>0</v>
      </c>
      <c r="F58" s="61"/>
      <c r="G58" s="50" t="s">
        <v>44</v>
      </c>
      <c r="H58" s="105"/>
      <c r="I58" s="105"/>
      <c r="J58" s="103"/>
      <c r="K58" s="105"/>
    </row>
    <row r="59" spans="1:11" x14ac:dyDescent="0.25">
      <c r="A59" s="104">
        <v>10</v>
      </c>
      <c r="B59" s="40" t="s">
        <v>42</v>
      </c>
      <c r="C59" s="59" t="s">
        <v>36</v>
      </c>
      <c r="D59" s="48" t="s">
        <v>43</v>
      </c>
      <c r="E59" s="61"/>
      <c r="F59" s="53">
        <f>IF($E$36&gt;100,$A59*$B$23,$A59*$C$23)</f>
        <v>3.3000000000000003</v>
      </c>
      <c r="G59" s="50" t="s">
        <v>45</v>
      </c>
      <c r="H59" s="105"/>
      <c r="I59" s="105"/>
      <c r="J59" s="103"/>
      <c r="K59" s="105"/>
    </row>
    <row r="60" spans="1:11" x14ac:dyDescent="0.25">
      <c r="A60" s="109" t="s">
        <v>46</v>
      </c>
      <c r="B60" s="110"/>
      <c r="C60" s="106"/>
      <c r="D60" s="48" t="s">
        <v>47</v>
      </c>
      <c r="E60" s="53"/>
      <c r="F60" s="53"/>
      <c r="G60" s="50"/>
      <c r="H60" s="105"/>
      <c r="I60" s="105"/>
      <c r="J60" s="103"/>
      <c r="K60" s="105"/>
    </row>
    <row r="61" spans="1:11" x14ac:dyDescent="0.25">
      <c r="A61" s="109" t="s">
        <v>48</v>
      </c>
      <c r="B61" s="110"/>
      <c r="C61" s="107"/>
      <c r="D61" s="48" t="s">
        <v>49</v>
      </c>
      <c r="E61" s="53"/>
      <c r="F61" s="53"/>
      <c r="G61" s="50" t="s">
        <v>50</v>
      </c>
      <c r="H61" s="105"/>
      <c r="I61" s="105"/>
      <c r="J61" s="103"/>
      <c r="K61" s="105"/>
    </row>
    <row r="62" spans="1:11" ht="15.75" x14ac:dyDescent="0.25">
      <c r="A62" s="40" t="s">
        <v>55</v>
      </c>
      <c r="B62" s="40" t="s">
        <v>34</v>
      </c>
      <c r="C62" s="40"/>
      <c r="D62" s="48"/>
      <c r="E62" s="53"/>
      <c r="F62" s="53"/>
      <c r="G62" s="56"/>
      <c r="H62" s="105"/>
      <c r="I62" s="105"/>
      <c r="J62" s="103"/>
      <c r="K62" s="105"/>
    </row>
    <row r="63" spans="1:11" x14ac:dyDescent="0.25">
      <c r="A63" s="101">
        <v>43499</v>
      </c>
      <c r="B63" s="102"/>
      <c r="C63" s="102"/>
      <c r="D63" s="48" t="s">
        <v>39</v>
      </c>
      <c r="E63" s="53"/>
      <c r="F63" s="53"/>
      <c r="G63" s="50" t="s">
        <v>40</v>
      </c>
      <c r="H63" s="105" t="s">
        <v>41</v>
      </c>
      <c r="I63" s="105"/>
      <c r="J63" s="103"/>
      <c r="K63" s="105"/>
    </row>
    <row r="64" spans="1:11" x14ac:dyDescent="0.25">
      <c r="A64" s="104">
        <v>90</v>
      </c>
      <c r="B64" s="40" t="s">
        <v>42</v>
      </c>
      <c r="C64" s="44" t="s">
        <v>35</v>
      </c>
      <c r="D64" s="48" t="s">
        <v>43</v>
      </c>
      <c r="E64" s="53">
        <f>IF($E$36&gt;100,$A64*$B$23,$A64*$C$23)</f>
        <v>29.700000000000003</v>
      </c>
      <c r="F64" s="61"/>
      <c r="G64" s="50" t="s">
        <v>44</v>
      </c>
      <c r="H64" s="105" t="s">
        <v>41</v>
      </c>
      <c r="I64" s="105"/>
      <c r="J64" s="103"/>
      <c r="K64" s="105"/>
    </row>
    <row r="65" spans="1:11" x14ac:dyDescent="0.25">
      <c r="A65" s="104">
        <v>10</v>
      </c>
      <c r="B65" s="40" t="s">
        <v>42</v>
      </c>
      <c r="C65" s="59" t="s">
        <v>36</v>
      </c>
      <c r="D65" s="48" t="s">
        <v>43</v>
      </c>
      <c r="E65" s="61"/>
      <c r="F65" s="53">
        <f>IF($E$36&gt;100,$A65*$B$23,$A65*$C$23)</f>
        <v>3.3000000000000003</v>
      </c>
      <c r="G65" s="50" t="s">
        <v>45</v>
      </c>
      <c r="H65" s="105"/>
      <c r="I65" s="105"/>
      <c r="J65" s="103"/>
      <c r="K65" s="105"/>
    </row>
    <row r="66" spans="1:11" x14ac:dyDescent="0.25">
      <c r="A66" s="109" t="s">
        <v>46</v>
      </c>
      <c r="B66" s="110"/>
      <c r="C66" s="106"/>
      <c r="D66" s="48" t="s">
        <v>47</v>
      </c>
      <c r="E66" s="53"/>
      <c r="F66" s="53"/>
      <c r="G66" s="50"/>
      <c r="H66" s="105"/>
      <c r="I66" s="105" t="s">
        <v>3</v>
      </c>
      <c r="J66" s="103"/>
      <c r="K66" s="105"/>
    </row>
    <row r="67" spans="1:11" x14ac:dyDescent="0.25">
      <c r="A67" s="109" t="s">
        <v>48</v>
      </c>
      <c r="B67" s="110"/>
      <c r="C67" s="107"/>
      <c r="D67" s="48" t="s">
        <v>49</v>
      </c>
      <c r="E67" s="53"/>
      <c r="F67" s="53"/>
      <c r="G67" s="50" t="s">
        <v>50</v>
      </c>
      <c r="H67" s="105"/>
      <c r="I67" s="105"/>
      <c r="J67" s="103"/>
      <c r="K67" s="105"/>
    </row>
    <row r="68" spans="1:11" ht="15.75" x14ac:dyDescent="0.25">
      <c r="A68" s="20"/>
      <c r="B68" s="20"/>
      <c r="C68" s="20" t="s">
        <v>51</v>
      </c>
      <c r="D68" s="20"/>
      <c r="E68" s="57">
        <f>SUM(E39:E67)</f>
        <v>59.400000000000006</v>
      </c>
      <c r="F68" s="57">
        <f t="shared" ref="F68:K68" si="0">SUM(F39:F67)</f>
        <v>19.8</v>
      </c>
      <c r="G68" s="57"/>
      <c r="H68" s="57">
        <f t="shared" si="0"/>
        <v>0</v>
      </c>
      <c r="I68" s="57">
        <f t="shared" si="0"/>
        <v>0</v>
      </c>
      <c r="J68" s="57"/>
      <c r="K68" s="57">
        <f t="shared" si="0"/>
        <v>0</v>
      </c>
    </row>
    <row r="69" spans="1:11" ht="15.75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x14ac:dyDescent="0.25">
      <c r="A70" s="1" t="str">
        <f>IF(B70&gt;0,"Mileage Error","")</f>
        <v>Mileage Error</v>
      </c>
      <c r="B70" s="91">
        <f>(+A40+A41+A46+A47+A52+A53+A58+A59+A64+A65)-E36</f>
        <v>10</v>
      </c>
      <c r="C70" s="1" t="s">
        <v>57</v>
      </c>
      <c r="E70" s="92">
        <f>+E68+F68-F36</f>
        <v>3.2999999999999972</v>
      </c>
    </row>
    <row r="73" spans="1:11" ht="15.75" x14ac:dyDescent="0.25">
      <c r="A73" s="58" t="s">
        <v>52</v>
      </c>
    </row>
  </sheetData>
  <sheetProtection algorithmName="SHA-512" hashValue="8b7jY2w1kmT8bXXl5egT3iifHoFWt+Qju82RLnVv86T90+Gr9CdCb+MjlWypYhNPGaOfbXpIAc4uY4QtUQqUgA==" saltValue="quym0Kc2MCFVJhFfSk6Icw==" spinCount="100000" sheet="1" objects="1" scenarios="1"/>
  <mergeCells count="29">
    <mergeCell ref="A27:E27"/>
    <mergeCell ref="A1:K1"/>
    <mergeCell ref="A2:K2"/>
    <mergeCell ref="A3:K3"/>
    <mergeCell ref="A5:K5"/>
    <mergeCell ref="A9:E9"/>
    <mergeCell ref="G9:I9"/>
    <mergeCell ref="J9:K9"/>
    <mergeCell ref="A12:E12"/>
    <mergeCell ref="F12:J12"/>
    <mergeCell ref="A15:D15"/>
    <mergeCell ref="F15:I15"/>
    <mergeCell ref="A26:E26"/>
    <mergeCell ref="A28:E28"/>
    <mergeCell ref="A29:E29"/>
    <mergeCell ref="A30:E30"/>
    <mergeCell ref="A35:K35"/>
    <mergeCell ref="E37:F37"/>
    <mergeCell ref="H37:I37"/>
    <mergeCell ref="A60:B60"/>
    <mergeCell ref="A61:B61"/>
    <mergeCell ref="A66:B66"/>
    <mergeCell ref="A67:B67"/>
    <mergeCell ref="A42:B42"/>
    <mergeCell ref="A43:B43"/>
    <mergeCell ref="A48:B48"/>
    <mergeCell ref="A49:B49"/>
    <mergeCell ref="A54:B54"/>
    <mergeCell ref="A55:B55"/>
  </mergeCells>
  <conditionalFormatting sqref="K26">
    <cfRule type="containsText" dxfId="3" priority="2" operator="containsText" text="ERROR">
      <formula>NOT(ISERROR(SEARCH("ERROR",K26)))</formula>
    </cfRule>
  </conditionalFormatting>
  <conditionalFormatting sqref="A70:E70">
    <cfRule type="containsText" dxfId="2" priority="1" operator="containsText" text="Mileage Error">
      <formula>NOT(ISERROR(SEARCH("Mileage Error",A70)))</formula>
    </cfRule>
  </conditionalFormatting>
  <dataValidations count="1">
    <dataValidation showInputMessage="1" showErrorMessage="1" errorTitle="Round Trip Required cell E36" error="You must fill out cell E36 for the mileage to calculate" promptTitle="Daily Mileage Input" prompt="You must first fill out the roudtrip mileage before entering daily miles. " sqref="A40:A41 A46:A47 A52:A53 A58:A59 A64:A65"/>
  </dataValidations>
  <pageMargins left="0.47" right="0.1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3"/>
  <sheetViews>
    <sheetView zoomScale="115" zoomScaleNormal="115" workbookViewId="0">
      <selection activeCell="A28" sqref="A28:E28"/>
    </sheetView>
  </sheetViews>
  <sheetFormatPr defaultRowHeight="15" x14ac:dyDescent="0.25"/>
  <cols>
    <col min="1" max="1" width="14.28515625" style="1" customWidth="1"/>
    <col min="2" max="2" width="18.42578125" style="1" customWidth="1"/>
    <col min="3" max="3" width="17.5703125" style="1" customWidth="1"/>
    <col min="4" max="4" width="4.140625" style="1" customWidth="1"/>
    <col min="5" max="5" width="15.85546875" style="1" customWidth="1"/>
    <col min="6" max="6" width="16.7109375" style="1" customWidth="1"/>
    <col min="7" max="7" width="2.28515625" style="1" bestFit="1" customWidth="1"/>
    <col min="8" max="8" width="19.140625" style="1" customWidth="1"/>
    <col min="9" max="9" width="16" style="1" customWidth="1"/>
    <col min="10" max="10" width="18" style="1" customWidth="1"/>
    <col min="11" max="11" width="16.42578125" style="1" customWidth="1"/>
    <col min="12" max="16384" width="9.140625" style="1"/>
  </cols>
  <sheetData>
    <row r="1" spans="1:11" ht="27.75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8" x14ac:dyDescent="0.25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8" x14ac:dyDescent="0.25">
      <c r="A3" s="112" t="s">
        <v>58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5" spans="1:11" s="95" customFormat="1" ht="60" customHeight="1" x14ac:dyDescent="0.3">
      <c r="A5" s="117" t="s">
        <v>60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3" t="s">
        <v>1</v>
      </c>
      <c r="D8" s="2"/>
      <c r="F8" s="67" t="s">
        <v>2</v>
      </c>
      <c r="G8" s="2" t="s">
        <v>3</v>
      </c>
      <c r="H8" s="29" t="s">
        <v>4</v>
      </c>
      <c r="I8" s="4"/>
      <c r="J8" s="90" t="s">
        <v>5</v>
      </c>
      <c r="K8" s="2"/>
    </row>
    <row r="9" spans="1:11" x14ac:dyDescent="0.25">
      <c r="A9" s="149"/>
      <c r="B9" s="150"/>
      <c r="C9" s="150"/>
      <c r="D9" s="150"/>
      <c r="E9" s="151"/>
      <c r="F9" s="96"/>
      <c r="G9" s="152"/>
      <c r="H9" s="153"/>
      <c r="I9" s="154"/>
      <c r="J9" s="155"/>
      <c r="K9" s="156"/>
    </row>
    <row r="11" spans="1:11" x14ac:dyDescent="0.25">
      <c r="A11" s="3" t="s">
        <v>6</v>
      </c>
      <c r="E11" s="1" t="s">
        <v>3</v>
      </c>
      <c r="I11" s="6"/>
      <c r="J11" s="6"/>
      <c r="K11" s="6"/>
    </row>
    <row r="12" spans="1:11" x14ac:dyDescent="0.2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8"/>
    </row>
    <row r="14" spans="1:11" x14ac:dyDescent="0.25">
      <c r="A14" s="3" t="s">
        <v>7</v>
      </c>
      <c r="F14" s="69" t="s">
        <v>8</v>
      </c>
      <c r="G14" s="9"/>
      <c r="H14" s="9"/>
      <c r="I14" s="9"/>
      <c r="J14" s="9"/>
      <c r="K14" s="9"/>
    </row>
    <row r="15" spans="1:11" x14ac:dyDescent="0.25">
      <c r="A15" s="158"/>
      <c r="B15" s="158"/>
      <c r="C15" s="158"/>
      <c r="D15" s="158"/>
      <c r="E15" s="8"/>
      <c r="F15" s="159"/>
      <c r="G15" s="157"/>
      <c r="H15" s="157"/>
      <c r="I15" s="157"/>
      <c r="J15" s="7"/>
      <c r="K15" s="7"/>
    </row>
    <row r="16" spans="1:11" x14ac:dyDescent="0.25">
      <c r="A16" s="70" t="s">
        <v>9</v>
      </c>
      <c r="B16" s="11"/>
      <c r="C16" s="10"/>
      <c r="D16" s="10"/>
      <c r="E16" s="10"/>
      <c r="F16" s="11"/>
      <c r="G16" s="11"/>
      <c r="H16" s="71" t="s">
        <v>10</v>
      </c>
      <c r="I16" s="11"/>
      <c r="J16" s="11"/>
      <c r="K16" s="11"/>
    </row>
    <row r="17" spans="1:11" x14ac:dyDescent="0.25">
      <c r="A17" s="80"/>
      <c r="B17" s="11"/>
      <c r="C17" s="81"/>
      <c r="D17" s="81"/>
      <c r="E17" s="81"/>
      <c r="F17" s="11"/>
      <c r="G17" s="11"/>
      <c r="H17" s="71"/>
      <c r="I17" s="11"/>
      <c r="J17" s="11"/>
      <c r="K17" s="11"/>
    </row>
    <row r="18" spans="1:11" x14ac:dyDescent="0.25">
      <c r="A18" s="97"/>
      <c r="B18" s="97"/>
      <c r="C18" s="97"/>
      <c r="D18" s="7"/>
      <c r="E18" s="98"/>
      <c r="H18" s="97" t="s">
        <v>11</v>
      </c>
      <c r="I18" s="97"/>
      <c r="J18" s="97"/>
      <c r="K18" s="98"/>
    </row>
    <row r="19" spans="1:11" x14ac:dyDescent="0.25">
      <c r="A19" s="74" t="s">
        <v>12</v>
      </c>
      <c r="E19" s="74" t="s">
        <v>13</v>
      </c>
      <c r="F19" s="6"/>
      <c r="G19" s="6"/>
      <c r="H19" s="72" t="s">
        <v>14</v>
      </c>
      <c r="J19" s="14"/>
      <c r="K19" s="74" t="s">
        <v>13</v>
      </c>
    </row>
    <row r="20" spans="1:11" ht="15.75" thickBot="1" x14ac:dyDescent="0.3">
      <c r="H20" s="16" t="s">
        <v>15</v>
      </c>
      <c r="J20" s="14"/>
      <c r="K20" s="15"/>
    </row>
    <row r="21" spans="1:11" ht="15.75" thickBot="1" x14ac:dyDescent="0.3">
      <c r="B21" s="75" t="s">
        <v>54</v>
      </c>
      <c r="C21" s="76" t="s">
        <v>53</v>
      </c>
      <c r="E21" s="14"/>
      <c r="H21" s="73" t="s">
        <v>16</v>
      </c>
      <c r="J21" s="14"/>
      <c r="K21" s="74" t="s">
        <v>13</v>
      </c>
    </row>
    <row r="22" spans="1:11" ht="15.75" thickBot="1" x14ac:dyDescent="0.3">
      <c r="A22" s="83" t="s">
        <v>56</v>
      </c>
      <c r="B22" s="77" t="s">
        <v>62</v>
      </c>
      <c r="C22" s="77" t="s">
        <v>61</v>
      </c>
      <c r="E22" s="14"/>
      <c r="H22" s="16" t="s">
        <v>15</v>
      </c>
      <c r="J22" s="14"/>
      <c r="K22" s="15"/>
    </row>
    <row r="23" spans="1:11" ht="15.75" thickBot="1" x14ac:dyDescent="0.3">
      <c r="A23" s="84">
        <v>43466</v>
      </c>
      <c r="B23" s="78">
        <v>0.33</v>
      </c>
      <c r="C23" s="79">
        <v>0.57999999999999996</v>
      </c>
      <c r="E23" s="14"/>
      <c r="H23" s="22" t="s">
        <v>17</v>
      </c>
      <c r="I23" s="18"/>
      <c r="J23" s="18"/>
      <c r="K23" s="74" t="s">
        <v>13</v>
      </c>
    </row>
    <row r="24" spans="1:11" x14ac:dyDescent="0.25">
      <c r="A24" s="17"/>
      <c r="B24" s="18"/>
      <c r="C24" s="18"/>
      <c r="D24" s="17"/>
      <c r="E24" s="6"/>
      <c r="F24" s="18"/>
      <c r="G24" s="17"/>
    </row>
    <row r="25" spans="1:11" ht="16.5" thickBot="1" x14ac:dyDescent="0.3">
      <c r="B25" s="19" t="s">
        <v>18</v>
      </c>
      <c r="D25" s="20"/>
      <c r="E25" s="60"/>
      <c r="F25" s="13" t="s">
        <v>19</v>
      </c>
      <c r="K25" s="21"/>
    </row>
    <row r="26" spans="1:11" ht="15.75" x14ac:dyDescent="0.25">
      <c r="A26" s="160"/>
      <c r="B26" s="161"/>
      <c r="C26" s="161"/>
      <c r="D26" s="161"/>
      <c r="E26" s="162"/>
      <c r="J26" s="22" t="s">
        <v>20</v>
      </c>
      <c r="K26" s="23">
        <f>IF(E70=0,(F36+H68+I68+K68),"ERROR see A70&gt;&gt;&gt;")</f>
        <v>75.900000000000006</v>
      </c>
    </row>
    <row r="27" spans="1:11" ht="16.5" thickBot="1" x14ac:dyDescent="0.3">
      <c r="A27" s="143"/>
      <c r="B27" s="144"/>
      <c r="C27" s="144"/>
      <c r="D27" s="144"/>
      <c r="E27" s="145"/>
      <c r="J27" s="24" t="s">
        <v>3</v>
      </c>
      <c r="K27" s="25"/>
    </row>
    <row r="28" spans="1:11" ht="15.75" thickBot="1" x14ac:dyDescent="0.3">
      <c r="A28" s="143"/>
      <c r="B28" s="144"/>
      <c r="C28" s="144"/>
      <c r="D28" s="144"/>
      <c r="E28" s="145"/>
      <c r="J28" s="22" t="s">
        <v>21</v>
      </c>
      <c r="K28" s="99"/>
    </row>
    <row r="29" spans="1:11" ht="15.75" x14ac:dyDescent="0.25">
      <c r="A29" s="143"/>
      <c r="B29" s="144"/>
      <c r="C29" s="144"/>
      <c r="D29" s="144"/>
      <c r="E29" s="145"/>
      <c r="J29" s="24"/>
      <c r="K29" s="25"/>
    </row>
    <row r="30" spans="1:11" ht="16.5" thickBot="1" x14ac:dyDescent="0.3">
      <c r="A30" s="146"/>
      <c r="B30" s="147"/>
      <c r="C30" s="147"/>
      <c r="D30" s="147"/>
      <c r="E30" s="148"/>
      <c r="I30" s="13" t="s">
        <v>3</v>
      </c>
      <c r="J30" s="22" t="s">
        <v>22</v>
      </c>
      <c r="K30" s="23">
        <f>+K26-K28</f>
        <v>75.900000000000006</v>
      </c>
    </row>
    <row r="31" spans="1:11" ht="29.25" customHeight="1" x14ac:dyDescent="0.25">
      <c r="I31" s="13"/>
      <c r="J31" s="38" t="s">
        <v>23</v>
      </c>
      <c r="K31" s="27"/>
    </row>
    <row r="32" spans="1:11" x14ac:dyDescent="0.25">
      <c r="A32" s="28" t="s">
        <v>24</v>
      </c>
      <c r="B32" s="28" t="s">
        <v>24</v>
      </c>
      <c r="C32" s="28" t="s">
        <v>24</v>
      </c>
      <c r="D32" s="28" t="s">
        <v>24</v>
      </c>
      <c r="E32" s="28" t="s">
        <v>24</v>
      </c>
      <c r="F32" s="28" t="s">
        <v>24</v>
      </c>
      <c r="G32" s="28" t="s">
        <v>24</v>
      </c>
      <c r="H32" s="28" t="s">
        <v>24</v>
      </c>
      <c r="I32" s="28" t="s">
        <v>24</v>
      </c>
      <c r="J32" s="28" t="s">
        <v>24</v>
      </c>
      <c r="K32" s="28" t="s">
        <v>24</v>
      </c>
    </row>
    <row r="33" spans="1:11" ht="15.75" x14ac:dyDescent="0.25">
      <c r="A33" s="29" t="s">
        <v>25</v>
      </c>
      <c r="B33" s="24"/>
      <c r="C33" s="24"/>
      <c r="D33" s="24"/>
      <c r="E33" s="24"/>
      <c r="F33" s="24"/>
      <c r="G33" s="20"/>
      <c r="H33" s="20"/>
      <c r="I33" s="20"/>
      <c r="J33" s="20"/>
      <c r="K33" s="20"/>
    </row>
    <row r="34" spans="1:11" ht="15.75" thickBot="1" x14ac:dyDescent="0.3">
      <c r="A34" s="28" t="s">
        <v>24</v>
      </c>
      <c r="B34" s="28" t="s">
        <v>24</v>
      </c>
      <c r="C34" s="28" t="s">
        <v>24</v>
      </c>
      <c r="D34" s="28" t="s">
        <v>24</v>
      </c>
      <c r="E34" s="28" t="s">
        <v>24</v>
      </c>
      <c r="F34" s="28" t="s">
        <v>24</v>
      </c>
      <c r="G34" s="28" t="s">
        <v>24</v>
      </c>
      <c r="H34" s="28" t="s">
        <v>24</v>
      </c>
      <c r="I34" s="28" t="s">
        <v>24</v>
      </c>
      <c r="J34" s="28" t="s">
        <v>24</v>
      </c>
      <c r="K34" s="28" t="s">
        <v>24</v>
      </c>
    </row>
    <row r="35" spans="1:11" ht="16.5" thickBot="1" x14ac:dyDescent="0.3">
      <c r="A35" s="123" t="s">
        <v>63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5"/>
    </row>
    <row r="36" spans="1:11" ht="16.5" thickBot="1" x14ac:dyDescent="0.3">
      <c r="A36" s="30"/>
      <c r="B36" s="31"/>
      <c r="C36" s="32" t="s">
        <v>26</v>
      </c>
      <c r="D36" s="33" t="s">
        <v>27</v>
      </c>
      <c r="E36" s="100">
        <v>230</v>
      </c>
      <c r="F36" s="35">
        <f>IF(E36&gt;100,E36*$B$23,E36*$C$23)</f>
        <v>75.900000000000006</v>
      </c>
      <c r="G36" s="31"/>
      <c r="H36" s="36" t="s">
        <v>28</v>
      </c>
      <c r="I36" s="31"/>
      <c r="J36" s="31"/>
      <c r="K36" s="37"/>
    </row>
    <row r="37" spans="1:11" x14ac:dyDescent="0.25">
      <c r="A37" s="65" t="s">
        <v>29</v>
      </c>
      <c r="C37" s="39"/>
      <c r="E37" s="115" t="s">
        <v>30</v>
      </c>
      <c r="F37" s="116"/>
      <c r="G37" s="62"/>
      <c r="H37" s="113" t="s">
        <v>31</v>
      </c>
      <c r="I37" s="114"/>
      <c r="J37" s="63" t="s">
        <v>32</v>
      </c>
      <c r="K37" s="64" t="s">
        <v>33</v>
      </c>
    </row>
    <row r="38" spans="1:11" x14ac:dyDescent="0.25">
      <c r="A38" s="40" t="s">
        <v>55</v>
      </c>
      <c r="B38" s="41" t="s">
        <v>34</v>
      </c>
      <c r="C38" s="39"/>
      <c r="D38" s="42"/>
      <c r="E38" s="43" t="s">
        <v>35</v>
      </c>
      <c r="F38" s="44" t="s">
        <v>36</v>
      </c>
      <c r="G38" s="39"/>
      <c r="H38" s="45" t="s">
        <v>35</v>
      </c>
      <c r="I38" s="45" t="s">
        <v>36</v>
      </c>
      <c r="J38" s="45" t="s">
        <v>37</v>
      </c>
      <c r="K38" s="46" t="s">
        <v>38</v>
      </c>
    </row>
    <row r="39" spans="1:11" x14ac:dyDescent="0.25">
      <c r="A39" s="101">
        <v>43495</v>
      </c>
      <c r="B39" s="102"/>
      <c r="C39" s="102"/>
      <c r="D39" s="48" t="s">
        <v>39</v>
      </c>
      <c r="E39" s="49"/>
      <c r="F39" s="49"/>
      <c r="G39" s="50" t="s">
        <v>40</v>
      </c>
      <c r="H39" s="103" t="s">
        <v>41</v>
      </c>
      <c r="I39" s="103"/>
      <c r="J39" s="103"/>
      <c r="K39" s="103"/>
    </row>
    <row r="40" spans="1:11" x14ac:dyDescent="0.25">
      <c r="A40" s="104">
        <v>90</v>
      </c>
      <c r="B40" s="52" t="s">
        <v>42</v>
      </c>
      <c r="C40" s="44" t="s">
        <v>35</v>
      </c>
      <c r="D40" s="48" t="s">
        <v>43</v>
      </c>
      <c r="E40" s="53">
        <f>IF($E$36&gt;100,$A40*$B$23,$A40*$C$23)</f>
        <v>29.700000000000003</v>
      </c>
      <c r="F40" s="61"/>
      <c r="G40" s="50" t="s">
        <v>44</v>
      </c>
      <c r="H40" s="105"/>
      <c r="I40" s="105"/>
      <c r="J40" s="103"/>
      <c r="K40" s="105"/>
    </row>
    <row r="41" spans="1:11" x14ac:dyDescent="0.25">
      <c r="A41" s="104">
        <v>10</v>
      </c>
      <c r="B41" s="40" t="s">
        <v>42</v>
      </c>
      <c r="C41" s="59" t="s">
        <v>36</v>
      </c>
      <c r="D41" s="48" t="s">
        <v>43</v>
      </c>
      <c r="E41" s="61"/>
      <c r="F41" s="53">
        <f>IF($E$36&gt;100,$A41*$B$23,$A41*$C$23)</f>
        <v>3.3000000000000003</v>
      </c>
      <c r="G41" s="50" t="s">
        <v>45</v>
      </c>
      <c r="H41" s="105"/>
      <c r="I41" s="105"/>
      <c r="J41" s="103"/>
      <c r="K41" s="105"/>
    </row>
    <row r="42" spans="1:11" x14ac:dyDescent="0.25">
      <c r="A42" s="109" t="s">
        <v>46</v>
      </c>
      <c r="B42" s="110"/>
      <c r="C42" s="106"/>
      <c r="D42" s="48" t="s">
        <v>47</v>
      </c>
      <c r="E42" s="53"/>
      <c r="F42" s="53"/>
      <c r="G42" s="50"/>
      <c r="H42" s="105"/>
      <c r="I42" s="105"/>
      <c r="J42" s="103"/>
      <c r="K42" s="105"/>
    </row>
    <row r="43" spans="1:11" x14ac:dyDescent="0.25">
      <c r="A43" s="109" t="s">
        <v>48</v>
      </c>
      <c r="B43" s="110"/>
      <c r="C43" s="107"/>
      <c r="D43" s="48" t="s">
        <v>49</v>
      </c>
      <c r="E43" s="53"/>
      <c r="F43" s="53"/>
      <c r="G43" s="50" t="s">
        <v>50</v>
      </c>
      <c r="H43" s="105"/>
      <c r="I43" s="105"/>
      <c r="J43" s="103"/>
      <c r="K43" s="105"/>
    </row>
    <row r="44" spans="1:11" ht="15.75" x14ac:dyDescent="0.25">
      <c r="A44" s="40" t="s">
        <v>55</v>
      </c>
      <c r="B44" s="40" t="s">
        <v>34</v>
      </c>
      <c r="C44" s="40"/>
      <c r="D44" s="48"/>
      <c r="E44" s="53"/>
      <c r="F44" s="53"/>
      <c r="G44" s="56"/>
      <c r="H44" s="105"/>
      <c r="I44" s="105"/>
      <c r="J44" s="103"/>
      <c r="K44" s="105"/>
    </row>
    <row r="45" spans="1:11" x14ac:dyDescent="0.25">
      <c r="A45" s="101">
        <v>43496</v>
      </c>
      <c r="B45" s="102"/>
      <c r="C45" s="102"/>
      <c r="D45" s="48" t="s">
        <v>39</v>
      </c>
      <c r="E45" s="53"/>
      <c r="F45" s="53"/>
      <c r="G45" s="50" t="s">
        <v>40</v>
      </c>
      <c r="H45" s="105" t="s">
        <v>41</v>
      </c>
      <c r="I45" s="105"/>
      <c r="J45" s="103"/>
      <c r="K45" s="105"/>
    </row>
    <row r="46" spans="1:11" ht="15.75" x14ac:dyDescent="0.25">
      <c r="A46" s="104"/>
      <c r="B46" s="40" t="s">
        <v>42</v>
      </c>
      <c r="C46" s="44" t="s">
        <v>35</v>
      </c>
      <c r="D46" s="48" t="s">
        <v>43</v>
      </c>
      <c r="E46" s="53">
        <f>IF($E$36&gt;100,$A46*$B$23,$A46*$C$23)</f>
        <v>0</v>
      </c>
      <c r="F46" s="61"/>
      <c r="G46" s="50" t="s">
        <v>44</v>
      </c>
      <c r="H46" s="105"/>
      <c r="I46" s="105"/>
      <c r="J46" s="108"/>
      <c r="K46" s="105"/>
    </row>
    <row r="47" spans="1:11" ht="15.75" x14ac:dyDescent="0.25">
      <c r="A47" s="104">
        <v>10</v>
      </c>
      <c r="B47" s="40" t="s">
        <v>42</v>
      </c>
      <c r="C47" s="59" t="s">
        <v>36</v>
      </c>
      <c r="D47" s="48" t="s">
        <v>43</v>
      </c>
      <c r="E47" s="61"/>
      <c r="F47" s="53">
        <f>IF($E$36&gt;100,$A47*$B$23,$A47*$C$23)</f>
        <v>3.3000000000000003</v>
      </c>
      <c r="G47" s="50" t="s">
        <v>45</v>
      </c>
      <c r="H47" s="105"/>
      <c r="I47" s="105"/>
      <c r="J47" s="108"/>
      <c r="K47" s="105"/>
    </row>
    <row r="48" spans="1:11" x14ac:dyDescent="0.25">
      <c r="A48" s="109" t="s">
        <v>46</v>
      </c>
      <c r="B48" s="110"/>
      <c r="C48" s="106"/>
      <c r="D48" s="48" t="s">
        <v>47</v>
      </c>
      <c r="E48" s="53"/>
      <c r="F48" s="53"/>
      <c r="G48" s="50"/>
      <c r="H48" s="105"/>
      <c r="I48" s="105"/>
      <c r="J48" s="103"/>
      <c r="K48" s="105"/>
    </row>
    <row r="49" spans="1:11" x14ac:dyDescent="0.25">
      <c r="A49" s="109" t="s">
        <v>48</v>
      </c>
      <c r="B49" s="110"/>
      <c r="C49" s="107"/>
      <c r="D49" s="48" t="s">
        <v>49</v>
      </c>
      <c r="E49" s="53"/>
      <c r="F49" s="53"/>
      <c r="G49" s="50" t="s">
        <v>50</v>
      </c>
      <c r="H49" s="105"/>
      <c r="I49" s="105"/>
      <c r="J49" s="103"/>
      <c r="K49" s="105"/>
    </row>
    <row r="50" spans="1:11" ht="15.75" x14ac:dyDescent="0.25">
      <c r="A50" s="40" t="s">
        <v>55</v>
      </c>
      <c r="B50" s="40" t="s">
        <v>34</v>
      </c>
      <c r="C50" s="40"/>
      <c r="D50" s="48"/>
      <c r="E50" s="53"/>
      <c r="F50" s="53"/>
      <c r="G50" s="56"/>
      <c r="H50" s="105"/>
      <c r="I50" s="105"/>
      <c r="J50" s="103"/>
      <c r="K50" s="105"/>
    </row>
    <row r="51" spans="1:11" x14ac:dyDescent="0.25">
      <c r="A51" s="101">
        <v>43497</v>
      </c>
      <c r="B51" s="102"/>
      <c r="C51" s="102"/>
      <c r="D51" s="48" t="s">
        <v>39</v>
      </c>
      <c r="E51" s="53"/>
      <c r="F51" s="53"/>
      <c r="G51" s="50" t="s">
        <v>40</v>
      </c>
      <c r="H51" s="105" t="s">
        <v>41</v>
      </c>
      <c r="I51" s="105"/>
      <c r="J51" s="103"/>
      <c r="K51" s="105"/>
    </row>
    <row r="52" spans="1:11" x14ac:dyDescent="0.25">
      <c r="A52" s="104"/>
      <c r="B52" s="40" t="s">
        <v>42</v>
      </c>
      <c r="C52" s="44" t="s">
        <v>35</v>
      </c>
      <c r="D52" s="48" t="s">
        <v>43</v>
      </c>
      <c r="E52" s="53">
        <f>IF($E$36&gt;100,$A52*$B$23,$A52*$C$23)</f>
        <v>0</v>
      </c>
      <c r="F52" s="61"/>
      <c r="G52" s="50" t="s">
        <v>44</v>
      </c>
      <c r="H52" s="105"/>
      <c r="I52" s="105"/>
      <c r="J52" s="103"/>
      <c r="K52" s="105"/>
    </row>
    <row r="53" spans="1:11" x14ac:dyDescent="0.25">
      <c r="A53" s="104">
        <v>10</v>
      </c>
      <c r="B53" s="40" t="s">
        <v>42</v>
      </c>
      <c r="C53" s="59" t="s">
        <v>36</v>
      </c>
      <c r="D53" s="48" t="s">
        <v>43</v>
      </c>
      <c r="E53" s="61"/>
      <c r="F53" s="53">
        <f>IF($E$36&gt;100,$A53*$B$23,$A53*$C$23)</f>
        <v>3.3000000000000003</v>
      </c>
      <c r="G53" s="50" t="s">
        <v>45</v>
      </c>
      <c r="H53" s="105"/>
      <c r="I53" s="105"/>
      <c r="J53" s="103"/>
      <c r="K53" s="105"/>
    </row>
    <row r="54" spans="1:11" x14ac:dyDescent="0.25">
      <c r="A54" s="109" t="s">
        <v>46</v>
      </c>
      <c r="B54" s="110"/>
      <c r="C54" s="106"/>
      <c r="D54" s="48" t="s">
        <v>47</v>
      </c>
      <c r="E54" s="53"/>
      <c r="F54" s="53"/>
      <c r="G54" s="50"/>
      <c r="H54" s="105"/>
      <c r="I54" s="105"/>
      <c r="J54" s="103"/>
      <c r="K54" s="105"/>
    </row>
    <row r="55" spans="1:11" x14ac:dyDescent="0.25">
      <c r="A55" s="109" t="s">
        <v>48</v>
      </c>
      <c r="B55" s="110"/>
      <c r="C55" s="107"/>
      <c r="D55" s="48" t="s">
        <v>49</v>
      </c>
      <c r="E55" s="53"/>
      <c r="F55" s="53"/>
      <c r="G55" s="50" t="s">
        <v>50</v>
      </c>
      <c r="H55" s="105"/>
      <c r="I55" s="105"/>
      <c r="J55" s="103"/>
      <c r="K55" s="105"/>
    </row>
    <row r="56" spans="1:11" ht="15.75" x14ac:dyDescent="0.25">
      <c r="A56" s="40" t="s">
        <v>55</v>
      </c>
      <c r="B56" s="40" t="s">
        <v>34</v>
      </c>
      <c r="C56" s="40"/>
      <c r="D56" s="48"/>
      <c r="E56" s="53"/>
      <c r="F56" s="53"/>
      <c r="G56" s="56"/>
      <c r="H56" s="105"/>
      <c r="I56" s="105"/>
      <c r="J56" s="103"/>
      <c r="K56" s="105"/>
    </row>
    <row r="57" spans="1:11" x14ac:dyDescent="0.25">
      <c r="A57" s="101">
        <v>43498</v>
      </c>
      <c r="B57" s="102"/>
      <c r="C57" s="102"/>
      <c r="D57" s="48" t="s">
        <v>39</v>
      </c>
      <c r="E57" s="53"/>
      <c r="F57" s="53"/>
      <c r="G57" s="50" t="s">
        <v>40</v>
      </c>
      <c r="H57" s="105"/>
      <c r="I57" s="105"/>
      <c r="J57" s="103"/>
      <c r="K57" s="105"/>
    </row>
    <row r="58" spans="1:11" x14ac:dyDescent="0.25">
      <c r="A58" s="104"/>
      <c r="B58" s="40" t="s">
        <v>42</v>
      </c>
      <c r="C58" s="44" t="s">
        <v>35</v>
      </c>
      <c r="D58" s="48" t="s">
        <v>43</v>
      </c>
      <c r="E58" s="53">
        <f>IF($E$36&gt;100,$A58*$B$23,$A58*$C$23)</f>
        <v>0</v>
      </c>
      <c r="F58" s="61"/>
      <c r="G58" s="50" t="s">
        <v>44</v>
      </c>
      <c r="H58" s="105"/>
      <c r="I58" s="105"/>
      <c r="J58" s="103"/>
      <c r="K58" s="105"/>
    </row>
    <row r="59" spans="1:11" x14ac:dyDescent="0.25">
      <c r="A59" s="104">
        <v>10</v>
      </c>
      <c r="B59" s="40" t="s">
        <v>42</v>
      </c>
      <c r="C59" s="59" t="s">
        <v>36</v>
      </c>
      <c r="D59" s="48" t="s">
        <v>43</v>
      </c>
      <c r="E59" s="61"/>
      <c r="F59" s="53">
        <f>IF($E$36&gt;100,$A59*$B$23,$A59*$C$23)</f>
        <v>3.3000000000000003</v>
      </c>
      <c r="G59" s="50" t="s">
        <v>45</v>
      </c>
      <c r="H59" s="105"/>
      <c r="I59" s="105"/>
      <c r="J59" s="103"/>
      <c r="K59" s="105"/>
    </row>
    <row r="60" spans="1:11" x14ac:dyDescent="0.25">
      <c r="A60" s="109" t="s">
        <v>46</v>
      </c>
      <c r="B60" s="110"/>
      <c r="C60" s="106"/>
      <c r="D60" s="48" t="s">
        <v>47</v>
      </c>
      <c r="E60" s="53"/>
      <c r="F60" s="53"/>
      <c r="G60" s="50"/>
      <c r="H60" s="105"/>
      <c r="I60" s="105"/>
      <c r="J60" s="103"/>
      <c r="K60" s="105"/>
    </row>
    <row r="61" spans="1:11" x14ac:dyDescent="0.25">
      <c r="A61" s="109" t="s">
        <v>48</v>
      </c>
      <c r="B61" s="110"/>
      <c r="C61" s="107"/>
      <c r="D61" s="48" t="s">
        <v>49</v>
      </c>
      <c r="E61" s="53"/>
      <c r="F61" s="53"/>
      <c r="G61" s="50" t="s">
        <v>50</v>
      </c>
      <c r="H61" s="105"/>
      <c r="I61" s="105"/>
      <c r="J61" s="103"/>
      <c r="K61" s="105"/>
    </row>
    <row r="62" spans="1:11" ht="15.75" x14ac:dyDescent="0.25">
      <c r="A62" s="40" t="s">
        <v>55</v>
      </c>
      <c r="B62" s="40" t="s">
        <v>34</v>
      </c>
      <c r="C62" s="40"/>
      <c r="D62" s="48"/>
      <c r="E62" s="53"/>
      <c r="F62" s="53"/>
      <c r="G62" s="56"/>
      <c r="H62" s="105"/>
      <c r="I62" s="105"/>
      <c r="J62" s="103"/>
      <c r="K62" s="105"/>
    </row>
    <row r="63" spans="1:11" x14ac:dyDescent="0.25">
      <c r="A63" s="101">
        <v>43499</v>
      </c>
      <c r="B63" s="102"/>
      <c r="C63" s="102"/>
      <c r="D63" s="48" t="s">
        <v>39</v>
      </c>
      <c r="E63" s="53"/>
      <c r="F63" s="53"/>
      <c r="G63" s="50" t="s">
        <v>40</v>
      </c>
      <c r="H63" s="105" t="s">
        <v>41</v>
      </c>
      <c r="I63" s="105"/>
      <c r="J63" s="103"/>
      <c r="K63" s="105"/>
    </row>
    <row r="64" spans="1:11" x14ac:dyDescent="0.25">
      <c r="A64" s="104">
        <v>90</v>
      </c>
      <c r="B64" s="40" t="s">
        <v>42</v>
      </c>
      <c r="C64" s="44" t="s">
        <v>35</v>
      </c>
      <c r="D64" s="48" t="s">
        <v>43</v>
      </c>
      <c r="E64" s="53">
        <f>IF($E$36&gt;100,$A64*$B$23,$A64*$C$23)</f>
        <v>29.700000000000003</v>
      </c>
      <c r="F64" s="61"/>
      <c r="G64" s="50" t="s">
        <v>44</v>
      </c>
      <c r="H64" s="105" t="s">
        <v>41</v>
      </c>
      <c r="I64" s="105"/>
      <c r="J64" s="103"/>
      <c r="K64" s="105"/>
    </row>
    <row r="65" spans="1:11" x14ac:dyDescent="0.25">
      <c r="A65" s="104">
        <v>10</v>
      </c>
      <c r="B65" s="40" t="s">
        <v>42</v>
      </c>
      <c r="C65" s="59" t="s">
        <v>36</v>
      </c>
      <c r="D65" s="48" t="s">
        <v>43</v>
      </c>
      <c r="E65" s="61"/>
      <c r="F65" s="53">
        <f>IF($E$36&gt;100,$A65*$B$23,$A65*$C$23)</f>
        <v>3.3000000000000003</v>
      </c>
      <c r="G65" s="50" t="s">
        <v>45</v>
      </c>
      <c r="H65" s="105"/>
      <c r="I65" s="105"/>
      <c r="J65" s="103"/>
      <c r="K65" s="105"/>
    </row>
    <row r="66" spans="1:11" x14ac:dyDescent="0.25">
      <c r="A66" s="109" t="s">
        <v>46</v>
      </c>
      <c r="B66" s="110"/>
      <c r="C66" s="106"/>
      <c r="D66" s="48" t="s">
        <v>47</v>
      </c>
      <c r="E66" s="53"/>
      <c r="F66" s="53"/>
      <c r="G66" s="50"/>
      <c r="H66" s="105"/>
      <c r="I66" s="105" t="s">
        <v>3</v>
      </c>
      <c r="J66" s="103"/>
      <c r="K66" s="105"/>
    </row>
    <row r="67" spans="1:11" x14ac:dyDescent="0.25">
      <c r="A67" s="109" t="s">
        <v>48</v>
      </c>
      <c r="B67" s="110"/>
      <c r="C67" s="107"/>
      <c r="D67" s="48" t="s">
        <v>49</v>
      </c>
      <c r="E67" s="53"/>
      <c r="F67" s="53"/>
      <c r="G67" s="50" t="s">
        <v>50</v>
      </c>
      <c r="H67" s="105"/>
      <c r="I67" s="105"/>
      <c r="J67" s="103"/>
      <c r="K67" s="105"/>
    </row>
    <row r="68" spans="1:11" ht="15.75" x14ac:dyDescent="0.25">
      <c r="A68" s="20"/>
      <c r="B68" s="20"/>
      <c r="C68" s="20" t="s">
        <v>51</v>
      </c>
      <c r="D68" s="20"/>
      <c r="E68" s="57">
        <f>SUM(E39:E67)</f>
        <v>59.400000000000006</v>
      </c>
      <c r="F68" s="57">
        <f t="shared" ref="F68:K68" si="0">SUM(F39:F67)</f>
        <v>16.5</v>
      </c>
      <c r="G68" s="57"/>
      <c r="H68" s="57">
        <f t="shared" si="0"/>
        <v>0</v>
      </c>
      <c r="I68" s="57">
        <f t="shared" si="0"/>
        <v>0</v>
      </c>
      <c r="J68" s="57"/>
      <c r="K68" s="57">
        <f t="shared" si="0"/>
        <v>0</v>
      </c>
    </row>
    <row r="69" spans="1:11" ht="15.75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x14ac:dyDescent="0.25">
      <c r="A70" s="1" t="str">
        <f>IF(B70&gt;0,"Mileage Error","")</f>
        <v/>
      </c>
      <c r="B70" s="91">
        <f>(+A40+A41+A46+A47+A52+A53+A58+A59+A64+A65)-E36</f>
        <v>0</v>
      </c>
      <c r="C70" s="1" t="s">
        <v>57</v>
      </c>
      <c r="E70" s="92">
        <f>+E68+F68-F36</f>
        <v>0</v>
      </c>
    </row>
    <row r="73" spans="1:11" ht="15.75" x14ac:dyDescent="0.25">
      <c r="A73" s="58" t="s">
        <v>52</v>
      </c>
    </row>
  </sheetData>
  <sheetProtection algorithmName="SHA-512" hashValue="MjJYksWuAXv0d3wvIJtiqk+0wzFroAZ1/wo8tiHb9rhA9f/tZ5cQ4wh2SiOdzZ7g+NTeNb6oUsOgjHIudGKLXg==" saltValue="YcMvepVaLJJ3arJIetOhVQ==" spinCount="100000" sheet="1" objects="1" scenarios="1"/>
  <mergeCells count="29">
    <mergeCell ref="A27:E27"/>
    <mergeCell ref="A1:K1"/>
    <mergeCell ref="A2:K2"/>
    <mergeCell ref="A3:K3"/>
    <mergeCell ref="A5:K5"/>
    <mergeCell ref="A9:E9"/>
    <mergeCell ref="G9:I9"/>
    <mergeCell ref="J9:K9"/>
    <mergeCell ref="A12:E12"/>
    <mergeCell ref="F12:J12"/>
    <mergeCell ref="A15:D15"/>
    <mergeCell ref="F15:I15"/>
    <mergeCell ref="A26:E26"/>
    <mergeCell ref="A28:E28"/>
    <mergeCell ref="A29:E29"/>
    <mergeCell ref="A30:E30"/>
    <mergeCell ref="A35:K35"/>
    <mergeCell ref="E37:F37"/>
    <mergeCell ref="H37:I37"/>
    <mergeCell ref="A60:B60"/>
    <mergeCell ref="A61:B61"/>
    <mergeCell ref="A66:B66"/>
    <mergeCell ref="A67:B67"/>
    <mergeCell ref="A42:B42"/>
    <mergeCell ref="A43:B43"/>
    <mergeCell ref="A48:B48"/>
    <mergeCell ref="A49:B49"/>
    <mergeCell ref="A54:B54"/>
    <mergeCell ref="A55:B55"/>
  </mergeCells>
  <conditionalFormatting sqref="K26">
    <cfRule type="containsText" dxfId="1" priority="2" operator="containsText" text="ERROR">
      <formula>NOT(ISERROR(SEARCH("ERROR",K26)))</formula>
    </cfRule>
  </conditionalFormatting>
  <conditionalFormatting sqref="A70:E70">
    <cfRule type="containsText" dxfId="0" priority="1" operator="containsText" text="Mileage Error">
      <formula>NOT(ISERROR(SEARCH("Mileage Error",A70)))</formula>
    </cfRule>
  </conditionalFormatting>
  <dataValidations count="1">
    <dataValidation showInputMessage="1" showErrorMessage="1" errorTitle="Round Trip Required cell E36" error="You must fill out cell E36 for the mileage to calculate" promptTitle="Daily Mileage Input" prompt="You must first fill out the roudtrip mileage before entering daily miles. " sqref="A40:A41 A46:A47 A52:A53 A58:A59 A64:A65"/>
  </dataValidations>
  <pageMargins left="0.47" right="0.1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Reimbursement Form</vt:lpstr>
      <vt:lpstr>Sample With Error</vt:lpstr>
      <vt:lpstr>Sample Correct</vt:lpstr>
      <vt:lpstr>'Expense Reimbursement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King</dc:creator>
  <cp:lastModifiedBy>Ginger King</cp:lastModifiedBy>
  <cp:lastPrinted>2019-02-01T22:40:33Z</cp:lastPrinted>
  <dcterms:created xsi:type="dcterms:W3CDTF">2019-01-30T20:46:28Z</dcterms:created>
  <dcterms:modified xsi:type="dcterms:W3CDTF">2019-02-27T17:56:14Z</dcterms:modified>
</cp:coreProperties>
</file>